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4.xml" ContentType="application/vnd.openxmlformats-officedocument.drawing+xml"/>
  <Override PartName="/xl/charts/chart17.xml" ContentType="application/vnd.openxmlformats-officedocument.drawingml.chart+xml"/>
  <Override PartName="/xl/drawings/drawing1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charts/chart21.xml" ContentType="application/vnd.openxmlformats-officedocument.drawingml.chart+xml"/>
  <Override PartName="/xl/drawings/drawing18.xml" ContentType="application/vnd.openxmlformats-officedocument.drawing+xml"/>
  <Override PartName="/xl/charts/chart22.xml" ContentType="application/vnd.openxmlformats-officedocument.drawingml.chart+xml"/>
  <Override PartName="/xl/drawings/drawing19.xml" ContentType="application/vnd.openxmlformats-officedocument.drawingml.chartshapes+xml"/>
  <Override PartName="/xl/charts/chart23.xml" ContentType="application/vnd.openxmlformats-officedocument.drawingml.chart+xml"/>
  <Override PartName="/xl/drawings/drawing20.xml" ContentType="application/vnd.openxmlformats-officedocument.drawingml.chartshapes+xml"/>
  <Override PartName="/xl/charts/chart24.xml" ContentType="application/vnd.openxmlformats-officedocument.drawingml.chart+xml"/>
  <Override PartName="/xl/drawings/drawing21.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22.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23.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24.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25.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26.xml" ContentType="application/vnd.openxmlformats-officedocument.drawing+xml"/>
  <Override PartName="/xl/charts/chart38.xml" ContentType="application/vnd.openxmlformats-officedocument.drawingml.chart+xml"/>
  <Override PartName="/xl/drawings/drawing27.xml" ContentType="application/vnd.openxmlformats-officedocument.drawing+xml"/>
  <Override PartName="/xl/charts/chart39.xml" ContentType="application/vnd.openxmlformats-officedocument.drawingml.chart+xml"/>
  <Override PartName="/xl/drawings/drawing28.xml" ContentType="application/vnd.openxmlformats-officedocument.drawingml.chartshapes+xml"/>
  <Override PartName="/xl/charts/chart40.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41.xml" ContentType="application/vnd.openxmlformats-officedocument.drawingml.chart+xml"/>
  <Override PartName="/xl/drawings/drawing31.xml" ContentType="application/vnd.openxmlformats-officedocument.drawingml.chartshapes+xml"/>
  <Override PartName="/xl/charts/chart42.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34.xml" ContentType="application/vnd.openxmlformats-officedocument.drawing+xml"/>
  <Override PartName="/xl/charts/chart45.xml" ContentType="application/vnd.openxmlformats-officedocument.drawingml.chart+xml"/>
  <Override PartName="/xl/drawings/drawing3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610" windowHeight="11640" tabRatio="983" activeTab="25"/>
  </bookViews>
  <sheets>
    <sheet name="MAPA" sheetId="1" r:id="rId1"/>
    <sheet name="piramide" sheetId="2" r:id="rId2"/>
    <sheet name="POB. GRU. EDAD." sheetId="3" r:id="rId3"/>
    <sheet name="MORB GENERA" sheetId="24" r:id="rId4"/>
    <sheet name="MORB &lt; 4 AÑOS" sheetId="26" r:id="rId5"/>
    <sheet name="MORB OBSTETRIC" sheetId="27" r:id="rId6"/>
    <sheet name="Pobreza" sheetId="4" r:id="rId7"/>
    <sheet name="Analfab" sheetId="5" r:id="rId8"/>
    <sheet name="ISB" sheetId="6" r:id="rId9"/>
    <sheet name="PEA" sheetId="7" r:id="rId10"/>
    <sheet name="ESTABLEC." sheetId="8" r:id="rId11"/>
    <sheet name="MAPA ESTAB." sheetId="9" r:id="rId12"/>
    <sheet name="POBLACION AREA 1" sheetId="10" state="hidden" r:id="rId13"/>
    <sheet name="ORGANIGRAMA 1" sheetId="13" state="hidden" r:id="rId14"/>
    <sheet name="RR.HH X UNIDAD 1" sheetId="14" state="hidden" r:id="rId15"/>
    <sheet name="RR.HH POR RELA LAB1" sheetId="15" state="hidden" r:id="rId16"/>
    <sheet name="ORGANIGRAMA 4" sheetId="16" state="hidden" r:id="rId17"/>
    <sheet name="RR.HH. TIPO UNIDAD" sheetId="18" state="hidden" r:id="rId18"/>
    <sheet name="RRHH SDS" sheetId="19" r:id="rId19"/>
    <sheet name="TASAS N,M" sheetId="20" state="hidden" r:id="rId20"/>
    <sheet name="TASA CANTON" sheetId="21" state="hidden" r:id="rId21"/>
    <sheet name="COBERTURA" sheetId="22" r:id="rId22"/>
    <sheet name="CONS. AMB" sheetId="23" r:id="rId23"/>
    <sheet name="MORB SDS INF." sheetId="25" state="hidden" r:id="rId24"/>
    <sheet name="Afiliados " sheetId="33" r:id="rId25"/>
    <sheet name="PERCAPITA" sheetId="29" r:id="rId26"/>
    <sheet name="percapita " sheetId="28" state="hidden" r:id="rId27"/>
    <sheet name="GASTOS MUN." sheetId="30" state="hidden" r:id="rId28"/>
    <sheet name="COSTO P. NORMAL" sheetId="31" state="hidden" r:id="rId29"/>
    <sheet name="% US-SMB" sheetId="32" state="hidden" r:id="rId30"/>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1" i="29" l="1"/>
  <c r="D12" i="2"/>
  <c r="D13" i="2"/>
  <c r="D14" i="2"/>
  <c r="D15" i="2"/>
  <c r="D16" i="2"/>
  <c r="D17" i="2"/>
  <c r="D18" i="2"/>
  <c r="D19" i="2"/>
  <c r="D20" i="2"/>
  <c r="D21" i="2"/>
  <c r="D22" i="2"/>
  <c r="D23" i="2"/>
  <c r="D24" i="2"/>
  <c r="D25" i="2"/>
  <c r="D26" i="2"/>
  <c r="D11" i="2"/>
  <c r="A11" i="27"/>
  <c r="B15" i="3"/>
  <c r="C11" i="3" s="1"/>
  <c r="B15" i="33"/>
  <c r="C14" i="33" s="1"/>
  <c r="E55" i="24"/>
  <c r="E19" i="24"/>
  <c r="F31" i="24" s="1"/>
  <c r="E40" i="24"/>
  <c r="D23" i="7"/>
  <c r="D40" i="22"/>
  <c r="D41" i="22"/>
  <c r="D42" i="22"/>
  <c r="D43" i="22"/>
  <c r="D39" i="22"/>
  <c r="D46" i="22" s="1"/>
  <c r="D26" i="22"/>
  <c r="E26" i="22" s="1"/>
  <c r="D27" i="22"/>
  <c r="E27" i="22" s="1"/>
  <c r="G13" i="31"/>
  <c r="D16" i="4"/>
  <c r="D19" i="32"/>
  <c r="E19" i="32"/>
  <c r="F19" i="32"/>
  <c r="G18" i="32" s="1"/>
  <c r="E27" i="31"/>
  <c r="D10" i="28"/>
  <c r="D11" i="28"/>
  <c r="D12" i="28"/>
  <c r="B13" i="28"/>
  <c r="C12" i="28" s="1"/>
  <c r="C16" i="27"/>
  <c r="D11" i="27" s="1"/>
  <c r="C15" i="26"/>
  <c r="D9" i="26" s="1"/>
  <c r="C16" i="25"/>
  <c r="D10" i="25" s="1"/>
  <c r="D15" i="23"/>
  <c r="D16" i="23"/>
  <c r="D25" i="23"/>
  <c r="D26" i="23"/>
  <c r="D35" i="23"/>
  <c r="D37" i="23"/>
  <c r="D38" i="23"/>
  <c r="D39" i="23"/>
  <c r="D40" i="23"/>
  <c r="D41" i="23"/>
  <c r="D10" i="22"/>
  <c r="D11" i="22"/>
  <c r="D12" i="22"/>
  <c r="D13" i="22"/>
  <c r="D14" i="22"/>
  <c r="B10" i="21"/>
  <c r="B11" i="21"/>
  <c r="B12" i="21"/>
  <c r="B13" i="21"/>
  <c r="B9" i="20"/>
  <c r="B10" i="20"/>
  <c r="B28" i="20"/>
  <c r="B15" i="19"/>
  <c r="C11" i="19" s="1"/>
  <c r="B30" i="19"/>
  <c r="C28" i="19" s="1"/>
  <c r="F49" i="19"/>
  <c r="G41" i="19" s="1"/>
  <c r="B49" i="19"/>
  <c r="C49" i="19"/>
  <c r="D49" i="19"/>
  <c r="X10" i="18"/>
  <c r="X11" i="18"/>
  <c r="X13" i="18"/>
  <c r="X14" i="18"/>
  <c r="Y15" i="18"/>
  <c r="B20" i="18"/>
  <c r="C20" i="18"/>
  <c r="D20" i="18"/>
  <c r="E20" i="18"/>
  <c r="F20" i="18"/>
  <c r="G20" i="18"/>
  <c r="H20" i="18"/>
  <c r="I20" i="18"/>
  <c r="J20" i="18"/>
  <c r="K20" i="18"/>
  <c r="L20" i="18"/>
  <c r="M20" i="18"/>
  <c r="N20" i="18"/>
  <c r="O20" i="18"/>
  <c r="P20" i="18"/>
  <c r="Q20" i="18"/>
  <c r="R20" i="18"/>
  <c r="S20" i="18"/>
  <c r="T20" i="18"/>
  <c r="U20" i="18"/>
  <c r="V20" i="18"/>
  <c r="W20" i="18"/>
  <c r="C10" i="15"/>
  <c r="C15" i="15" s="1"/>
  <c r="C11" i="15"/>
  <c r="C12" i="15"/>
  <c r="C13" i="15"/>
  <c r="C14" i="15"/>
  <c r="C26" i="15"/>
  <c r="C29" i="15" s="1"/>
  <c r="C27" i="15"/>
  <c r="C28" i="15"/>
  <c r="B48" i="15"/>
  <c r="C48" i="15"/>
  <c r="D48" i="15"/>
  <c r="E48" i="15"/>
  <c r="F45" i="15" s="1"/>
  <c r="C10" i="10"/>
  <c r="C15" i="10" s="1"/>
  <c r="C11" i="10"/>
  <c r="C12" i="10"/>
  <c r="C13" i="10"/>
  <c r="C14" i="10"/>
  <c r="B16" i="10"/>
  <c r="C16" i="10" s="1"/>
  <c r="C17" i="10"/>
  <c r="C18" i="10"/>
  <c r="C19" i="10"/>
  <c r="D22" i="8"/>
  <c r="E13" i="7"/>
  <c r="E14" i="7" s="1"/>
  <c r="E15" i="7" s="1"/>
  <c r="E16" i="7" s="1"/>
  <c r="E17" i="7" s="1"/>
  <c r="E18" i="7" s="1"/>
  <c r="E19" i="7" s="1"/>
  <c r="E20" i="7" s="1"/>
  <c r="E21" i="7" s="1"/>
  <c r="E22" i="7" s="1"/>
  <c r="D14" i="4"/>
  <c r="D15" i="4"/>
  <c r="D17" i="4"/>
  <c r="D18" i="4"/>
  <c r="D19" i="4"/>
  <c r="D20" i="4"/>
  <c r="D21" i="4"/>
  <c r="D22" i="4"/>
  <c r="D23" i="4"/>
  <c r="D24" i="4"/>
  <c r="B25" i="4"/>
  <c r="G27" i="2"/>
  <c r="B13" i="29"/>
  <c r="C11" i="29" s="1"/>
  <c r="E27" i="2"/>
  <c r="G46" i="19"/>
  <c r="G39" i="19"/>
  <c r="G45" i="19"/>
  <c r="G38" i="19"/>
  <c r="G40" i="19"/>
  <c r="G42" i="19"/>
  <c r="G47" i="19"/>
  <c r="C10" i="19"/>
  <c r="C14" i="19"/>
  <c r="D12" i="27"/>
  <c r="D14" i="27"/>
  <c r="D15" i="27"/>
  <c r="F37" i="15"/>
  <c r="F38" i="15"/>
  <c r="F43" i="15"/>
  <c r="F44" i="15"/>
  <c r="F41" i="15"/>
  <c r="F47" i="15"/>
  <c r="D10" i="27"/>
  <c r="D16" i="27" s="1"/>
  <c r="D13" i="27"/>
  <c r="F46" i="15"/>
  <c r="F40" i="15"/>
  <c r="G17" i="32" l="1"/>
  <c r="D15" i="25"/>
  <c r="C10" i="3"/>
  <c r="C15" i="3" s="1"/>
  <c r="D27" i="2"/>
  <c r="F39" i="15"/>
  <c r="F48" i="15" s="1"/>
  <c r="C14" i="3"/>
  <c r="C13" i="3"/>
  <c r="G15" i="32"/>
  <c r="E10" i="27"/>
  <c r="E11" i="27" s="1"/>
  <c r="E13" i="27" s="1"/>
  <c r="C29" i="19"/>
  <c r="F42" i="15"/>
  <c r="G14" i="32"/>
  <c r="C12" i="3"/>
  <c r="D13" i="29"/>
  <c r="D12" i="29"/>
  <c r="C12" i="29"/>
  <c r="D11" i="25"/>
  <c r="E11" i="25" s="1"/>
  <c r="C11" i="28"/>
  <c r="G16" i="32"/>
  <c r="D14" i="25"/>
  <c r="C12" i="19"/>
  <c r="C15" i="19" s="1"/>
  <c r="G13" i="32"/>
  <c r="D16" i="25"/>
  <c r="D25" i="4"/>
  <c r="C26" i="19"/>
  <c r="C27" i="19"/>
  <c r="C13" i="19"/>
  <c r="C10" i="28"/>
  <c r="C13" i="28" s="1"/>
  <c r="C5" i="33"/>
  <c r="C9" i="33"/>
  <c r="C12" i="33"/>
  <c r="D14" i="26"/>
  <c r="D11" i="26"/>
  <c r="D10" i="26"/>
  <c r="E10" i="26" s="1"/>
  <c r="D12" i="26"/>
  <c r="F16" i="24"/>
  <c r="F12" i="24"/>
  <c r="F30" i="24"/>
  <c r="F38" i="24"/>
  <c r="F35" i="24"/>
  <c r="F18" i="24"/>
  <c r="E12" i="27"/>
  <c r="E14" i="27" s="1"/>
  <c r="E15" i="27" s="1"/>
  <c r="F16" i="2"/>
  <c r="H14" i="2"/>
  <c r="H24" i="2"/>
  <c r="F14" i="2"/>
  <c r="H17" i="2"/>
  <c r="F15" i="2"/>
  <c r="F27" i="2"/>
  <c r="H23" i="2"/>
  <c r="F17" i="2"/>
  <c r="F12" i="2"/>
  <c r="F22" i="2"/>
  <c r="F19" i="2"/>
  <c r="H15" i="2"/>
  <c r="F20" i="2"/>
  <c r="H19" i="2"/>
  <c r="F21" i="2"/>
  <c r="H12" i="2"/>
  <c r="H25" i="2"/>
  <c r="F11" i="2"/>
  <c r="H27" i="2"/>
  <c r="H13" i="2"/>
  <c r="F13" i="2"/>
  <c r="H11" i="2"/>
  <c r="H18" i="2"/>
  <c r="F24" i="2"/>
  <c r="F25" i="2"/>
  <c r="H22" i="2"/>
  <c r="H16" i="2"/>
  <c r="F23" i="2"/>
  <c r="H21" i="2"/>
  <c r="H20" i="2"/>
  <c r="F18" i="2"/>
  <c r="F26" i="2"/>
  <c r="H26" i="2"/>
  <c r="D12" i="25"/>
  <c r="E12" i="25" s="1"/>
  <c r="G48" i="19"/>
  <c r="G43" i="19"/>
  <c r="G49" i="19" s="1"/>
  <c r="G44" i="19"/>
  <c r="D13" i="25"/>
  <c r="C8" i="33"/>
  <c r="C6" i="33"/>
  <c r="C7" i="33"/>
  <c r="C4" i="33"/>
  <c r="C13" i="33"/>
  <c r="D10" i="29"/>
  <c r="C11" i="33"/>
  <c r="C10" i="33"/>
  <c r="C3" i="33"/>
  <c r="D15" i="26"/>
  <c r="D13" i="26"/>
  <c r="F11" i="24"/>
  <c r="F54" i="24"/>
  <c r="F13" i="24"/>
  <c r="F45" i="24"/>
  <c r="F15" i="24"/>
  <c r="F48" i="24"/>
  <c r="F47" i="24"/>
  <c r="F19" i="24"/>
  <c r="F55" i="24"/>
  <c r="F10" i="24"/>
  <c r="G10" i="24" s="1"/>
  <c r="F50" i="24"/>
  <c r="F14" i="24"/>
  <c r="F32" i="24"/>
  <c r="F49" i="24"/>
  <c r="F51" i="24"/>
  <c r="F17" i="24"/>
  <c r="F9" i="24"/>
  <c r="F39" i="24"/>
  <c r="F52" i="24"/>
  <c r="F36" i="24"/>
  <c r="F34" i="24"/>
  <c r="F33" i="24"/>
  <c r="F40" i="24"/>
  <c r="F46" i="24"/>
  <c r="F53" i="24"/>
  <c r="F37" i="24"/>
  <c r="E13" i="25" l="1"/>
  <c r="E14" i="25" s="1"/>
  <c r="E15" i="25" s="1"/>
  <c r="G19" i="32"/>
  <c r="E11" i="26"/>
  <c r="E12" i="26" s="1"/>
  <c r="E13" i="26" s="1"/>
  <c r="E14" i="26" s="1"/>
  <c r="G11" i="24"/>
  <c r="G12" i="24" s="1"/>
  <c r="G13" i="24" s="1"/>
  <c r="G14" i="24" s="1"/>
  <c r="G15" i="24" s="1"/>
  <c r="G16" i="24" s="1"/>
  <c r="G17" i="24" s="1"/>
  <c r="G18" i="24" s="1"/>
</calcChain>
</file>

<file path=xl/sharedStrings.xml><?xml version="1.0" encoding="utf-8"?>
<sst xmlns="http://schemas.openxmlformats.org/spreadsheetml/2006/main" count="782" uniqueCount="465">
  <si>
    <t>gasto de la usuaria</t>
  </si>
  <si>
    <t xml:space="preserve">costos del parto normal </t>
  </si>
  <si>
    <t xml:space="preserve">Costo total </t>
  </si>
  <si>
    <t xml:space="preserve">fuentes de financimaiento </t>
  </si>
  <si>
    <t xml:space="preserve">Maternidad </t>
  </si>
  <si>
    <t xml:space="preserve">usuaria </t>
  </si>
  <si>
    <t>MORTALIDAD CON/SIN CERTIFICACIÓN MÉDICA Y NACIDOS VIVOS CON/SIN ATENCIÓN PROFESIONAL</t>
  </si>
  <si>
    <t>En el año 2000 se produjeron 2201 defunciones en el Cantón, de las cuales el 95.09% fueron certificadas debidamente</t>
  </si>
  <si>
    <t>no cumplieron con el trámite legal.</t>
  </si>
  <si>
    <t xml:space="preserve">95.09 fueron certificadas debidamente (Registro civil) y sólo un 4.91% </t>
  </si>
  <si>
    <t>registraron 3730 nacimientos en el cantón, de los cuales el 84.45%</t>
  </si>
  <si>
    <t xml:space="preserve"> fueron alumbramientos asistidos por profesionales de salud. En tanto, el </t>
  </si>
  <si>
    <t xml:space="preserve"> 15.55% se apoyaron en atención no profesional (comadronas, parteras, </t>
  </si>
  <si>
    <t>familiares).</t>
  </si>
  <si>
    <t>Se observa que la cobertura  en BCG es del 80.08%, en esta área. La DPT y antipolio en el 84.7% La  antisarampionosa  está en el 59.72%, cifra baja debido a la falta de provisión de biológicos a partir del mes de agosto de ese año.La SRP (18.26%), debido posiblemente a la reciente introduccion de la vacuna (julio 2000).</t>
  </si>
  <si>
    <t xml:space="preserve">NOTA:  Pob. &lt;1año es de 2294 y Pob de 11 a 23 meses es de 2773 </t>
  </si>
  <si>
    <t>70 a 74</t>
  </si>
  <si>
    <t>CAUSAS DE MORBILIDAD INFANTIL &lt; DE 1 AÑO (NIVEL AMBULATORIO)</t>
  </si>
  <si>
    <t>CAUSAS DE MORBILIDAD INFANTIL DE 1 A  4 AÑOS  (NIVEL AMBULATORIO)</t>
  </si>
  <si>
    <t xml:space="preserve">OTROS </t>
  </si>
  <si>
    <t>MEDICATURA RURAL(RURALES )</t>
  </si>
  <si>
    <t>personal administrativo y uno en otra area.Se observa que el personal tecnico</t>
  </si>
  <si>
    <t xml:space="preserve">En el año 2000  las unidades de salud del AREA No. 1 ejecutaron un presupuesto de $250207.33 de los cuales el 91.98% corresponde al prespuesto regular, </t>
  </si>
  <si>
    <t>POBLACION AÑO 2000:  98166</t>
  </si>
  <si>
    <t xml:space="preserve">2/  MATERNIDAD SALUDABLE : PRESUPUESTO AREA No. 1- MSP /PARA LA POBLACION DE EMBARAZADAS + NIÑOS </t>
  </si>
  <si>
    <t>&lt; DE 5 AÑOS DEL CANTON (14383)</t>
  </si>
  <si>
    <t>FUENTE: JEFATURA DEL AREA 1 (DPTO.  FINANCIERO)</t>
  </si>
  <si>
    <t>MUNICIPIO</t>
  </si>
  <si>
    <t>FUENTE: ILUSTRE MUNICIPIO DEL CANTON CUENCA</t>
  </si>
  <si>
    <t xml:space="preserve"> AÑO 2000</t>
  </si>
  <si>
    <t>FUENTE: JEFATURA DEL AREA NO.</t>
  </si>
  <si>
    <t>ELABORACION. EQUIPO SIME MSP- MODERSA</t>
  </si>
  <si>
    <t xml:space="preserve">RINOFARINGITIS AGUDA </t>
  </si>
  <si>
    <t>PARASITOSIS INTESTINAL /SIN ESPECIF</t>
  </si>
  <si>
    <t>AREA. No. 1</t>
  </si>
  <si>
    <t>FUENTE: ESTUDIO REALIZADO POR MUESTRA REPRESENTATIVA DE LA PRODUCCION TOTAL EN LOS SERVICIOS AMBULATORIOS DEL AREA 1(TOTAL CASOS  1573 )</t>
  </si>
  <si>
    <t>supera en + del 200% al personal del area administrativa</t>
  </si>
  <si>
    <t>INSPECTORES SANITARIOS</t>
  </si>
  <si>
    <t>Del personal que dispone el area de salud el 40,7% correponde a personal ocasional</t>
  </si>
  <si>
    <t>de apoyo en la prestacion de servcios de la red ambulatoria entre profesionales</t>
  </si>
  <si>
    <t>rurales, personal contratado por FONIN y otros relacionados.</t>
  </si>
  <si>
    <t>Tanto el personal de servicio civil y carrera administrativa  como el de codigo de</t>
  </si>
  <si>
    <t>trabajo (contrato colectivo)  tienen pesos porcentuales cercanos al  30% .</t>
  </si>
  <si>
    <t xml:space="preserve">De los 27 empleados del Area, 20 corresponden  al personal tecnico, 6 al </t>
  </si>
  <si>
    <t xml:space="preserve">Del personal del area de salud el 62,9% corresponden a medicos, enfermeria, aux de enfermeria  y obstetricia , el 22%  entre aux administrativos, estomatologia e inspectores sanitarios, finalmente el 14,8% a personal de aux. de </t>
  </si>
  <si>
    <t>odontologia, laboratorio clinico, depto. financiero y estadistica. Respecto a la relacion laboral de los 27 empleados el 14 tienen nombramiento, 12 trabajan con contratos y uno con traslado.</t>
  </si>
  <si>
    <t xml:space="preserve">UNIDADES </t>
  </si>
  <si>
    <t>OPERATIVAS</t>
  </si>
  <si>
    <t>MEDICO</t>
  </si>
  <si>
    <t>NOM</t>
  </si>
  <si>
    <t>RUR</t>
  </si>
  <si>
    <t>ODONTOLOG</t>
  </si>
  <si>
    <t>OBSTETRIZ</t>
  </si>
  <si>
    <t>ENFERMERA</t>
  </si>
  <si>
    <t>AUX ENFERM</t>
  </si>
  <si>
    <t>LABORAT</t>
  </si>
  <si>
    <t>INSP. SALUD</t>
  </si>
  <si>
    <t>CONTAD</t>
  </si>
  <si>
    <t>AUX. ESTAD</t>
  </si>
  <si>
    <t xml:space="preserve">COBERTURA </t>
  </si>
  <si>
    <t>De los  425.826 habitantes, el grupo mas grande pertenece al de 15 a 49 años(210062), que incluye la población economicamente activa, le sigue el grupo de 5 a 14 años (100707)  ambos representan el 72.98% de la población.   Dentro de los grupos especificos, las MEF constituyen el grupo mas alto.</t>
  </si>
  <si>
    <t>CUENCA</t>
  </si>
  <si>
    <t>CHECA</t>
  </si>
  <si>
    <t>ESTIM POB.</t>
  </si>
  <si>
    <t xml:space="preserve">TOTAL CANTON </t>
  </si>
  <si>
    <t xml:space="preserve">El índice de saneamiento básico es un promedio ponderado de cada una de las Parroquias del País a partir de la transformación de un conjunto de variables en dos indicadores: agua </t>
  </si>
  <si>
    <t xml:space="preserve">de un conjunto de variables en dos indicadores: agua entubada por red pública y la red de alcantarillado. Para el cuadro citado se puede decir que valores entre una escala de 30-100, </t>
  </si>
  <si>
    <t xml:space="preserve">señalan límites inferiores y de mejores condiciones sanitarias (100%). </t>
  </si>
  <si>
    <t>DISTRIBUCION DE ESTABLECIMIENTOS DE SALUD POR ENTIDAD SEGÚN  PARROQUIAS</t>
  </si>
  <si>
    <t>FUENTE: JEFATURA DEL AREA 4</t>
  </si>
  <si>
    <t xml:space="preserve">TASAS GENERALES DEL CANTON </t>
  </si>
  <si>
    <t>CONCENTR %</t>
  </si>
  <si>
    <t>AREA No. 1</t>
  </si>
  <si>
    <t>AREA : No. 1</t>
  </si>
  <si>
    <t>AREA: 1</t>
  </si>
  <si>
    <t>AREA : No 1</t>
  </si>
  <si>
    <t>TOXOIDE TETANICO  EN PRENATALES (2DAS DOSIS)</t>
  </si>
  <si>
    <t>COSTO $.</t>
  </si>
  <si>
    <t>Gasa (paquetes)</t>
  </si>
  <si>
    <t>Sablón</t>
  </si>
  <si>
    <t>Suero Fisiológico</t>
  </si>
  <si>
    <t>Catlón</t>
  </si>
  <si>
    <t>Clam umbilical</t>
  </si>
  <si>
    <t>Pañal materno</t>
  </si>
  <si>
    <t>Pañal pediátrico</t>
  </si>
  <si>
    <t>Oxitocina (ampolla)</t>
  </si>
  <si>
    <t>Cátgut cromado ( 0 )</t>
  </si>
  <si>
    <t>Xilocaina</t>
  </si>
  <si>
    <t>Jeringuilla 3 cc</t>
  </si>
  <si>
    <t>Jeringuilla 5 cc</t>
  </si>
  <si>
    <t>Gentamicina Oftálmica</t>
  </si>
  <si>
    <t>Guantes</t>
  </si>
  <si>
    <t>ELABORACION: EQUIPO SCS PEDRO VICENTE MALDONADO - EQUIPO SIME/MODERSA</t>
  </si>
  <si>
    <t>En el año 2000, los costos promedio de atención de un parto sin mención de complicaciones en el S.C.S de Pedro Vicente Maldonado ascienden a la suma de $. 13,50 dólares, esto es un 82% del</t>
  </si>
  <si>
    <t xml:space="preserve">presupuesto asignado a través de la Ley de Maternidad Saludable ($ 14,00). Destacándose que por razones de tipo administrativo en la adquisición de las medicinas y ciertos insumos medicos </t>
  </si>
  <si>
    <t>(no compra de medicinas de marca comercial como la Gentamicina y los pañales para la madre y el niño) en el sector, sus costos respectivos los asumen las usuarias ($1,90 dólares, equivalente al</t>
  </si>
  <si>
    <t>14% del costo del parto normal), mientras que cerca de un 4% del saldo se destina para la adquisición de insumos para las atenciones en niños menores de cinco años.</t>
  </si>
  <si>
    <t>RESIDENCIA HABITUAL DE LOS USUARIOS</t>
  </si>
  <si>
    <t>QUE ACUDEN A LAS U.AMBULATORIAS</t>
  </si>
  <si>
    <t>URBANA</t>
  </si>
  <si>
    <t>RURAL</t>
  </si>
  <si>
    <t>ZONA</t>
  </si>
  <si>
    <t>% DE</t>
  </si>
  <si>
    <t>USUARIOS</t>
  </si>
  <si>
    <t>CANTON SAN MIGUEL DE LOS BANCOS</t>
  </si>
  <si>
    <t>CANTON PEDRO VICENTE MALDONADO</t>
  </si>
  <si>
    <t>CANTON PUERTO QUITO</t>
  </si>
  <si>
    <t>CANTON QUITO - PROV. PICHINCHA</t>
  </si>
  <si>
    <t>CANTON SANTO DGO. COLORADOS</t>
  </si>
  <si>
    <t>PROVINCIA DE IMBABURA</t>
  </si>
  <si>
    <t xml:space="preserve">En el año 2000, de cada 100 personas que acuden al Subcentro de Salud de San Miguel de los Bancos 93 tienen su residencia habitual en el mismo Cantón, sin embargo la gran mayoría corresponden a personas acentuadas en la </t>
  </si>
  <si>
    <t xml:space="preserve">cabecera urbana (86%). Menos del 5% corresponden a usuarios con residencia en los Cantones de Pedro Vicente Maldonado (Distancia de 20 Km, 30 minutos en vehículo público) y Puerto Quito (Distancia 45 Km, 1 hora en vehículo). </t>
  </si>
  <si>
    <t>Finalmente el 2.21% son usuarios en tránsito o de paso que solicitaron algún tipo de asistencia en la Unidad.</t>
  </si>
  <si>
    <t>PRESUPUESTO</t>
  </si>
  <si>
    <t>TOTAL $</t>
  </si>
  <si>
    <t>TOTAL PRESUPUESTO MUNICIPAL</t>
  </si>
  <si>
    <t>TOTAL PRESUPUESTO ASIGNADO EN SALUD MUNICIPAL</t>
  </si>
  <si>
    <t>AUX ODONTO</t>
  </si>
  <si>
    <t>AUX ADM</t>
  </si>
  <si>
    <t>CONT</t>
  </si>
  <si>
    <t xml:space="preserve">CONT </t>
  </si>
  <si>
    <t xml:space="preserve">DISTRIBUCION DEL RECURSO HUMANO DEL S.D.S SEGÚN TIPO DE UNIDAD DE SALUD </t>
  </si>
  <si>
    <t xml:space="preserve">LAS DEMAS </t>
  </si>
  <si>
    <t>PRINCIPALES CAUSAS DE MORBILIDAD GINECO - OBSTETRICA (AMBULATORIA)</t>
  </si>
  <si>
    <t>DESNUTRICION</t>
  </si>
  <si>
    <t>ELAB: EQUIPO SIME MODERSA</t>
  </si>
  <si>
    <t>INFECCIONES RESPIRATORIAS AGUDAS</t>
  </si>
  <si>
    <r>
      <t>NOTA:</t>
    </r>
    <r>
      <rPr>
        <sz val="8"/>
        <rFont val="Arial"/>
        <family val="2"/>
      </rPr>
      <t xml:space="preserve">  De rigor técnico el percápita es el resultante de la sumatoria de recursos económicos en salud de todas las fuentes de financiamiento en un año determinado, entre la población</t>
    </r>
  </si>
  <si>
    <t xml:space="preserve">ENFERMEDADES DIARREICAS AGUDAS </t>
  </si>
  <si>
    <t>PRIVADO</t>
  </si>
  <si>
    <t>TASA DE NATALIDAD**</t>
  </si>
  <si>
    <t>TASA DE MORTALIDAD INFANTIL*</t>
  </si>
  <si>
    <t>NOTA: El INEC no dispone información desagregada a nivel cantonal para calcular la tasa de mortalidad</t>
  </si>
  <si>
    <t xml:space="preserve"> materna, por esta razon no se ilustra en el cuadro el mencionado indicador.</t>
  </si>
  <si>
    <t xml:space="preserve">La mortalidad general con 2,09% es inferiror a la tasa de mortalidad provincial (       %). La mortalidad  </t>
  </si>
  <si>
    <t xml:space="preserve">La tasa de natalidad de los  Cantones de San Miguel de los Bancos, Pedro Vicente Maldonado y Puerto </t>
  </si>
  <si>
    <t xml:space="preserve">Quito es de 12,57, lo que significa que por cada 1000 habitantes hay 12 nacidos vivos, esta tasa se </t>
  </si>
  <si>
    <t>encuentra 3,43 puntos por debajo de la tasa nacional que es de 16.</t>
  </si>
  <si>
    <t xml:space="preserve">infantil en estos 3 cantones es del 7,64%;  comparado con el nivel provincial sería un              % menos. </t>
  </si>
  <si>
    <t>FUENTE: JEFATURA DEL AREA No. 11</t>
  </si>
  <si>
    <t xml:space="preserve">% DE </t>
  </si>
  <si>
    <t xml:space="preserve"> POBREZA</t>
  </si>
  <si>
    <t xml:space="preserve"> POBRE</t>
  </si>
  <si>
    <t xml:space="preserve">No. </t>
  </si>
  <si>
    <t xml:space="preserve">I.S.B </t>
  </si>
  <si>
    <t xml:space="preserve">FUENTE: SIISE II, </t>
  </si>
  <si>
    <t xml:space="preserve">TOTAL  CONSULTA PRENATAL </t>
  </si>
  <si>
    <t xml:space="preserve">TOTAL  CONSULTAS  DOC </t>
  </si>
  <si>
    <t>TOTAL CONS. REGUL. DE FECUNDIDAD</t>
  </si>
  <si>
    <t>TOTAL PARTOS RED AMBULATORIA</t>
  </si>
  <si>
    <t>TOTAL CONS. POSTPARTO</t>
  </si>
  <si>
    <t xml:space="preserve">TOTAL CONSULTAS  </t>
  </si>
  <si>
    <t>GRUPO OCUPACIONAL</t>
  </si>
  <si>
    <t>% ACUM.</t>
  </si>
  <si>
    <t>INCIDENCIA DE LA POBREZA POR PARROQUIAS</t>
  </si>
  <si>
    <t>INDICE DE SANEAMIENTO BASICO POR PARROQUIAS</t>
  </si>
  <si>
    <t>PARROQUIAS</t>
  </si>
  <si>
    <t>RESUMEN GRAFICO No.</t>
  </si>
  <si>
    <t>MEDICAMENTOS E INSUMOS UTILIZADOS PARA ATENCION DE UN PARTO NORMAL</t>
  </si>
  <si>
    <t>CANTIDAD</t>
  </si>
  <si>
    <t>% DE ANALFABETISMO DE LA POBLACION MAYOR DE 15 AÑOS  SEGÚN PARROQUIAS</t>
  </si>
  <si>
    <t xml:space="preserve">                                                             </t>
  </si>
  <si>
    <t xml:space="preserve">MEDICOS </t>
  </si>
  <si>
    <t>ESTOMATOLOGIA</t>
  </si>
  <si>
    <t>AUX. ADMINISTRATIVOS</t>
  </si>
  <si>
    <t>CONTRAT.</t>
  </si>
  <si>
    <t>NOMBRAM.</t>
  </si>
  <si>
    <t>TRASLADO</t>
  </si>
  <si>
    <t>SERVICIOS</t>
  </si>
  <si>
    <t xml:space="preserve">RESUMEN GRAFICO No. </t>
  </si>
  <si>
    <t>MSP</t>
  </si>
  <si>
    <t>IESS</t>
  </si>
  <si>
    <t>FF.AA.</t>
  </si>
  <si>
    <t>PRIVAD.</t>
  </si>
  <si>
    <t>SOLCA</t>
  </si>
  <si>
    <t>C. ROJA</t>
  </si>
  <si>
    <t>S. CAMP.</t>
  </si>
  <si>
    <t>Hosp. Cantonal</t>
  </si>
  <si>
    <t>Centro de Salud</t>
  </si>
  <si>
    <t>SCS Urbanos</t>
  </si>
  <si>
    <t>SCS Rural</t>
  </si>
  <si>
    <t>Puesto de Salud</t>
  </si>
  <si>
    <t>Dispensarios</t>
  </si>
  <si>
    <t>Clínica</t>
  </si>
  <si>
    <t>Maternidad</t>
  </si>
  <si>
    <t>Consult. Médico</t>
  </si>
  <si>
    <t>OBSTETRICIA</t>
  </si>
  <si>
    <t>ELABORACIÓN: EQUIPO SIME - MODERSA</t>
  </si>
  <si>
    <t>ELABORADO:EQUIPO SIME MSP-MODERSA</t>
  </si>
  <si>
    <t xml:space="preserve">AÑO 2000 </t>
  </si>
  <si>
    <t>FUENTE. NACIMIENTOS Y DEFUNCIONES  INEC 2000</t>
  </si>
  <si>
    <t>TASA</t>
  </si>
  <si>
    <t>MENORES DE UN AÑO</t>
  </si>
  <si>
    <t>NIÑOS DE 1 A 4 AÑOS</t>
  </si>
  <si>
    <t xml:space="preserve">TOTAL  CONS. FOMENTO </t>
  </si>
  <si>
    <t xml:space="preserve">TOTAL CONS. MORBILIDAD </t>
  </si>
  <si>
    <t>TIPO DE CONSULTA</t>
  </si>
  <si>
    <t>TIPO DE ATENCION</t>
  </si>
  <si>
    <t>ATENCIONES A MUJERES</t>
  </si>
  <si>
    <t>RESUMEN GRAFICO No. 15</t>
  </si>
  <si>
    <t>TASA DE MORTALIDAD GENERAL**</t>
  </si>
  <si>
    <t>**: Tasa por 1000 habitantes</t>
  </si>
  <si>
    <t xml:space="preserve">*: Tasa por 1000 nacidos vivos: </t>
  </si>
  <si>
    <t>FUENTE:  DIRECTORIO DE ESTABLECIMIENTOS -MSP</t>
  </si>
  <si>
    <t xml:space="preserve"> </t>
  </si>
  <si>
    <t>TOTAL</t>
  </si>
  <si>
    <t>LAS DEMAS</t>
  </si>
  <si>
    <t>C      A      U     S     A    S</t>
  </si>
  <si>
    <t>INDICADOR</t>
  </si>
  <si>
    <t>MORTALIDAD CON CERTIFICACION MEDICA</t>
  </si>
  <si>
    <t>MORTALIDAD SIN CERTIFICACION MEDICA</t>
  </si>
  <si>
    <t>ATENCION DEL PARTO CON PROFESIONAL</t>
  </si>
  <si>
    <t>ATENCION DEL PARTO SIN PROFESIONAL</t>
  </si>
  <si>
    <t>CONCENTRACION PRENATAL</t>
  </si>
  <si>
    <t>%</t>
  </si>
  <si>
    <t>VALOR</t>
  </si>
  <si>
    <t>No.DE ORDEN</t>
  </si>
  <si>
    <t>No DE CASOS</t>
  </si>
  <si>
    <t>% ACUMULADO</t>
  </si>
  <si>
    <t>HOMBRES</t>
  </si>
  <si>
    <t>MUJERES</t>
  </si>
  <si>
    <t>5 a 9 a</t>
  </si>
  <si>
    <t>0 a 4 a</t>
  </si>
  <si>
    <t>10 a 14</t>
  </si>
  <si>
    <t>15 A 19</t>
  </si>
  <si>
    <t>20 a 24</t>
  </si>
  <si>
    <t>25 a 29</t>
  </si>
  <si>
    <t>30 a 35</t>
  </si>
  <si>
    <t>40 a 44</t>
  </si>
  <si>
    <t>45 a 49</t>
  </si>
  <si>
    <t>50 a 54</t>
  </si>
  <si>
    <t>55 a 59</t>
  </si>
  <si>
    <t>60 a 64</t>
  </si>
  <si>
    <t>65 a 69</t>
  </si>
  <si>
    <t>75 y mas</t>
  </si>
  <si>
    <t>GRUPOS</t>
  </si>
  <si>
    <t>POBLACION</t>
  </si>
  <si>
    <t xml:space="preserve"> No incluye las inscripciones tardías del año 2000, el ajuste se hará en el  2001</t>
  </si>
  <si>
    <t xml:space="preserve"> SRP</t>
  </si>
  <si>
    <t>COBERTURA</t>
  </si>
  <si>
    <t>Equipo de venoclisis</t>
  </si>
  <si>
    <t>Lactato de ringer 1,000 cc.</t>
  </si>
  <si>
    <t>1. DISTRIBUCION POR REGIMEN LABORAL</t>
  </si>
  <si>
    <t xml:space="preserve">DENOMINACION </t>
  </si>
  <si>
    <t>GRUPOS DE EDAD</t>
  </si>
  <si>
    <t xml:space="preserve">POBLACION </t>
  </si>
  <si>
    <t xml:space="preserve">% POBLACION </t>
  </si>
  <si>
    <t>&lt; 1 AÑO</t>
  </si>
  <si>
    <t>1 A 4 AÑOS</t>
  </si>
  <si>
    <t>5 A 14 AÑOS</t>
  </si>
  <si>
    <t>15 A 49 AÑOS</t>
  </si>
  <si>
    <t xml:space="preserve">TOTAL </t>
  </si>
  <si>
    <t xml:space="preserve"> 12 A 23 MESES</t>
  </si>
  <si>
    <t xml:space="preserve">EMBARAZADAS </t>
  </si>
  <si>
    <t>M.E.F.</t>
  </si>
  <si>
    <t>D.O.C</t>
  </si>
  <si>
    <t>AÑO 2000</t>
  </si>
  <si>
    <t>No.</t>
  </si>
  <si>
    <t>SERVICIO CIVIL Y CARRERA ADMINISTRATIVA</t>
  </si>
  <si>
    <t>CODIGO DEL TRABAJO</t>
  </si>
  <si>
    <t>NUMERO</t>
  </si>
  <si>
    <t>2. DISTRIBUCION POR CLASE</t>
  </si>
  <si>
    <t>TIPO DE RELACION</t>
  </si>
  <si>
    <t>PERSONAL TECNICO</t>
  </si>
  <si>
    <t>AUX. ENFERMERIA</t>
  </si>
  <si>
    <t>CONTRATO FONIN</t>
  </si>
  <si>
    <t>AUX. DE ODONTOLOGIA</t>
  </si>
  <si>
    <t>LABORATORIO CLIN.</t>
  </si>
  <si>
    <t>DEPARTAMENTO FINANCIERO</t>
  </si>
  <si>
    <t>CLASE</t>
  </si>
  <si>
    <t>OTROS</t>
  </si>
  <si>
    <t xml:space="preserve">PERSONAL ADMINISTRATIVO </t>
  </si>
  <si>
    <t>ESTADISTICA</t>
  </si>
  <si>
    <t xml:space="preserve">  % </t>
  </si>
  <si>
    <t>ENFERMERIA</t>
  </si>
  <si>
    <t>COBERTURAS DE ATENCION EN MENORES DE 5 AÑOS</t>
  </si>
  <si>
    <t>MENORES DE 1 AÑO</t>
  </si>
  <si>
    <t xml:space="preserve"> BCG.</t>
  </si>
  <si>
    <t xml:space="preserve"> ANTISARAMPIONOSA</t>
  </si>
  <si>
    <t xml:space="preserve"> DPT.(3ras dosis)</t>
  </si>
  <si>
    <t xml:space="preserve"> ANTIPOLIO (3ras dosis) </t>
  </si>
  <si>
    <t>PARTOS</t>
  </si>
  <si>
    <t>POST PARTO</t>
  </si>
  <si>
    <t>PRENATAL</t>
  </si>
  <si>
    <t>REGULACION DE LA FECUNDIDAD</t>
  </si>
  <si>
    <t>DOC</t>
  </si>
  <si>
    <t>TOXOIDE TETANICO  EN M.E.F.</t>
  </si>
  <si>
    <t xml:space="preserve">COBERTURAS DE ATENCION EN MUJERES </t>
  </si>
  <si>
    <t>%  HOMBRES</t>
  </si>
  <si>
    <t>% MUJERES</t>
  </si>
  <si>
    <t>50 Y MAS</t>
  </si>
  <si>
    <t xml:space="preserve">Con respecto a los nacimientos entre enero y diciembre del año 2000 se </t>
  </si>
  <si>
    <t>FUENTES</t>
  </si>
  <si>
    <t>FINACIAMIENTO</t>
  </si>
  <si>
    <t>EJECUTADO</t>
  </si>
  <si>
    <t xml:space="preserve">Fondos Autogestion </t>
  </si>
  <si>
    <t>PERCAPITA EN SALUD  AÑO 2000</t>
  </si>
  <si>
    <t>EN SALUD</t>
  </si>
  <si>
    <t>ELABORACIÓN: EQUIPO SIME:  MSP-MODERSA</t>
  </si>
  <si>
    <t xml:space="preserve">Presupuesto MSP 1/ </t>
  </si>
  <si>
    <t xml:space="preserve">Ley de Maternidad Saludable2/ </t>
  </si>
  <si>
    <t>1/ PERCAPITA CON PRESUPUESTO  MSP</t>
  </si>
  <si>
    <t>PERCAPITA</t>
  </si>
  <si>
    <t xml:space="preserve">OTRAS </t>
  </si>
  <si>
    <t xml:space="preserve">el 4,70% corresponde a fondos de autogestion  y 3.32% a fondos de la Ley de Maternidad Saludable .El Percapita en salud  calculado con presupuestos ejecutados del MSP es de $2.34 con fondos de </t>
  </si>
  <si>
    <t xml:space="preserve"> autogestion es de $0,12 y el percapita en maternidad saludable es de $0,58.</t>
  </si>
  <si>
    <t xml:space="preserve">total en el mismo período.  Debido a la falta de información  en la Dirección Provincial, M.S.P., y Ministerio de Finanzas el percápita (referencial) ha sido construído en función única de los  </t>
  </si>
  <si>
    <t>presupuestos del area.</t>
  </si>
  <si>
    <t xml:space="preserve">costo de insumos y medicamentos </t>
  </si>
  <si>
    <t>LUMBISI</t>
  </si>
  <si>
    <t>CUMBAYA</t>
  </si>
  <si>
    <t>EL QUINCHE</t>
  </si>
  <si>
    <t>PUEMBO</t>
  </si>
  <si>
    <t>PIFO</t>
  </si>
  <si>
    <t>TABABELA</t>
  </si>
  <si>
    <t>TUMBACO</t>
  </si>
  <si>
    <t>AÑO 2001</t>
  </si>
  <si>
    <t>POBLACION  SEGUN GRUPOS DE EDAD (AREAS 14 )</t>
  </si>
  <si>
    <t>ELAB: EQUIPO INVESTIGACION CORAL &amp; VEGA</t>
  </si>
  <si>
    <t xml:space="preserve">FUENTE:  PROYECCION DE POBLACION POR CANTONES  Y AREAS DEL 2001. INEC </t>
  </si>
  <si>
    <t>ELABORACION: EQUIPO INVESTIGADORES CORAL &amp; VEGA</t>
  </si>
  <si>
    <t>CENTRO DE SALUD HOSPITAL ALBERTO CORREA YARUQUI</t>
  </si>
  <si>
    <t xml:space="preserve">DISTRIBUCION DEL RECURSO HUMANO DEL ÁREA # 14 SEGÚN TIPO DE UNIDAD DE SALUD </t>
  </si>
  <si>
    <t xml:space="preserve">FUENTE: JEFATURA DEL AREA 14/ RECURSOS HUMANOS </t>
  </si>
  <si>
    <t>ELABORACION: EQUIPO INVESTIGADORES CORAL Y VEGA</t>
  </si>
  <si>
    <t>YARUQUI</t>
  </si>
  <si>
    <t>AZCZUBI</t>
  </si>
  <si>
    <t>CENTRO DE SALUD HOSPITAL ALBERTO CORREA YARUQUI ÁREA # 14</t>
  </si>
  <si>
    <t>CENTRO MEDICO AMBULATORIO DE ESPECIALIDADES SAN JUAN DEL IESS QUITO</t>
  </si>
  <si>
    <t>PIRAMIDE POBLACIONAL</t>
  </si>
  <si>
    <t>AÑO 2014</t>
  </si>
  <si>
    <t xml:space="preserve"> FUENTE: MIS AS400</t>
  </si>
  <si>
    <t>36 a 39</t>
  </si>
  <si>
    <t>CENTRO MEDICO AMBULATORIO DE ESPECIALIDADES SAN JUAN</t>
  </si>
  <si>
    <t xml:space="preserve">RECURSOS HUMANOS </t>
  </si>
  <si>
    <t>PROFESIONALES MEDICOS</t>
  </si>
  <si>
    <t>ELABORACION: CARLOS CARRILLO</t>
  </si>
  <si>
    <t>FUENTE: MIS AS400</t>
  </si>
  <si>
    <t>ELABORACIÓN:  CARLOS CARRILLO</t>
  </si>
  <si>
    <t>HIPERTENSION ESENCIAL (PRIMARIA)</t>
  </si>
  <si>
    <t xml:space="preserve">PRODUCCION TOTAL DE CONSULTAS AMBULATORIAS SEGÚN GRUPOS PROGRAMATICOS </t>
  </si>
  <si>
    <t xml:space="preserve">FUENTE MIS AS400 </t>
  </si>
  <si>
    <t>1 A 14 AÑOS</t>
  </si>
  <si>
    <t>15 A 39 AÑOS</t>
  </si>
  <si>
    <t>41 A 60 AÑOS</t>
  </si>
  <si>
    <t>61 AÑOS Y MAS</t>
  </si>
  <si>
    <t>ESTIMADO AL AÑO 2010</t>
  </si>
  <si>
    <t xml:space="preserve"> AL 2010</t>
  </si>
  <si>
    <t>FUENTE: INEC Y SIISE II y http://institutodelaciudad.com.ec/index.php/informacion-estadistica/informacion-especializada/101-pobreza-por-parroquia-nbi-2010</t>
  </si>
  <si>
    <t xml:space="preserve">AÑO 2001 </t>
  </si>
  <si>
    <t xml:space="preserve">10 PRINCIPALES OCUPACIONES DE LA POBLACION ECONOMICAMENTE ACTIVA MAYOR DE 15 AÑOS </t>
  </si>
  <si>
    <t>FUENTE: CENSO DE POBLACION Y VIVIENDA, INEC-2001</t>
  </si>
  <si>
    <t>ELABORADO POR: CARLOS CARRILLO</t>
  </si>
  <si>
    <t>% DE USUARIOS QUE ACUDEN AL CENTRO SEGÚN LUGAR DE RESIDENCIA</t>
  </si>
  <si>
    <t>( ESTUDIO DE 771 REGISTROS), AÑO 2014</t>
  </si>
  <si>
    <t xml:space="preserve">total en el mismo período.  </t>
  </si>
  <si>
    <t>Presupuesto IESS</t>
  </si>
  <si>
    <t>SEGURO GENERAL</t>
  </si>
  <si>
    <t>MENORES DE 18 AÑOS</t>
  </si>
  <si>
    <t>SEGURO SOCIAL CAMPESINO</t>
  </si>
  <si>
    <t>CONVENIO INTERNACIONAL</t>
  </si>
  <si>
    <t>VOLUNTARIOS</t>
  </si>
  <si>
    <t>CONYUGES</t>
  </si>
  <si>
    <t>HIJOS PENSIONISTA</t>
  </si>
  <si>
    <t>JUBILADOS CAMPESINOS</t>
  </si>
  <si>
    <t>JUBILADOS</t>
  </si>
  <si>
    <t>MONTEPIOS</t>
  </si>
  <si>
    <t>NO AFILIADOS(CUANDO PIERDEN DERECHO)</t>
  </si>
  <si>
    <t>SEGURO</t>
  </si>
  <si>
    <t xml:space="preserve">En el grupo de 1 a 4 años las infecciones respiratorias agudas afectan mayormente a uno de cada 4 niños atendidos, en conjunto y sumado con la Dermatitis Atopica, Los transtornos endocrinos y de la tiroides asi como los resfriados . </t>
  </si>
  <si>
    <t>TOTAL CONS. FOMENTO (CONTROL NIÑO SANO)</t>
  </si>
  <si>
    <t>RECURSOS HUMANOS CMAESJ</t>
  </si>
  <si>
    <t>COBERTURAS DE ATENCION EN MENORES DE 1 AÑO (NIVEL AMBULATORIO) Y DE 1 A 4 AÑOS</t>
  </si>
  <si>
    <t>FUENTE:  MIS AS400</t>
  </si>
  <si>
    <t>ELAB: CARLOS CARRILLO</t>
  </si>
  <si>
    <t>FUENTE: Secretaria de Territorio Habitat y Vivienda,2011</t>
  </si>
  <si>
    <t>-</t>
  </si>
  <si>
    <t>RENUNCIA</t>
  </si>
  <si>
    <t>CONSULTA EXTERNA</t>
  </si>
  <si>
    <t>URGENCIAS</t>
  </si>
  <si>
    <t>Código CIE</t>
  </si>
  <si>
    <t>N|</t>
  </si>
  <si>
    <t>HOSPITALIZACIÓN</t>
  </si>
  <si>
    <t>DOC= DETECCIÓN OPORUNA DEL CANCER</t>
  </si>
  <si>
    <t xml:space="preserve">MEF= MUJER EDAD FÉRTIL </t>
  </si>
  <si>
    <t xml:space="preserve">Presupuesto asignado </t>
  </si>
  <si>
    <t>Facturación Red Pública</t>
  </si>
  <si>
    <t xml:space="preserve">DIVISION -POLITICO - ADMINISTRATIVA DE SANTA CRUZ </t>
  </si>
  <si>
    <t>UNIDAD DE ATENCION AMBULATORIA DE SANTA CRUZ</t>
  </si>
  <si>
    <t xml:space="preserve">UNIDAD DE ATENCION AMBULATORIA IESS SANTA CRUZ </t>
  </si>
  <si>
    <t>AMIGDALITIS AGUDA</t>
  </si>
  <si>
    <t>PARASITOSIS INTESTINAL, SIN OTRA ESPECIFICACION</t>
  </si>
  <si>
    <t>DIARREA Y GASTROENTERITIS DE PRESUNTO ORIGEN INFECCIOSO</t>
  </si>
  <si>
    <t>RINOFARINGITIS AGUDA [RESFRIADO COMUN]</t>
  </si>
  <si>
    <t>LUMBAGO NO ESPECIFICADO</t>
  </si>
  <si>
    <t>INFECCIONES AGUDAS DE LAS VIAS RESPIRATORIAS SUPERIORES, DE SITIOS MULTIPLES O N</t>
  </si>
  <si>
    <t>FARINGITIS AGUDA</t>
  </si>
  <si>
    <t xml:space="preserve">REHABILITACION FISICA </t>
  </si>
  <si>
    <t>NOTA:</t>
  </si>
  <si>
    <t>LA UNIDAD NO CUENTA CON EL SERVICIO DE URGENCIAS Y HOSPITALIZACION</t>
  </si>
  <si>
    <t xml:space="preserve">LA UNIDAD NO CUENTA CON EL SERVICIO DE OBSTETRICIA </t>
  </si>
  <si>
    <t xml:space="preserve">UNIDAD DE ATENCION AMBULATORIA SANTA CRUZ </t>
  </si>
  <si>
    <t xml:space="preserve">En el año 2014 la población creada de hcls de la uaa Santa Cruz es de 153  de los cuales el 56.1% corresponde al sexo masculino y 43.3% al sexo femenino .  </t>
  </si>
  <si>
    <t>ELABORACIÓN: IVAN CAJAS</t>
  </si>
  <si>
    <t xml:space="preserve">POBLACION  SEGUN GRUPOS DE EDAD </t>
  </si>
  <si>
    <t>ELAB: IVAN CAJAS</t>
  </si>
  <si>
    <t>NO CONTAMOS CON LA ESPECIALIDAD DE GINECO-OBTETRICIA EN LA UNIDAD.</t>
  </si>
  <si>
    <t>IVAN CAJAS</t>
  </si>
  <si>
    <t>Las caries dentales representa la primera causa,posteriormente las IRA y parasitosis intestinales.</t>
  </si>
  <si>
    <t>UNIDAD DE ATENCION AMBULATORIA SANTA CRUZ</t>
  </si>
  <si>
    <t>UNIDAD DE ATENCION AMBULATORIA IESS SANTA CRUZ</t>
  </si>
  <si>
    <t>representan un grupo importante,seguido de las enfermedades gastrointestinales.</t>
  </si>
  <si>
    <t>ELABORADO:IVAN CAJAS</t>
  </si>
  <si>
    <t>PUERTO AYORA</t>
  </si>
  <si>
    <t>SANTA ROSA</t>
  </si>
  <si>
    <t>1.4%</t>
  </si>
  <si>
    <t xml:space="preserve">CENSO PABLACIONAL INEC 2010 Y CONSEJO DE GOBIERNO </t>
  </si>
  <si>
    <t>EJO DE GOBIERNO DE GALAPAGOS</t>
  </si>
  <si>
    <t>UNIDAD DE ATENCION AMBULATORIA SANTA IESS SANTA CRUZ</t>
  </si>
  <si>
    <t>BELLAVISTA</t>
  </si>
  <si>
    <t>INEC-CONSEJO DE GOBIERNO</t>
  </si>
  <si>
    <t>EN EL CANTON SANTA CRUZ Y SUS PARROQUIAS NO EXISTE AGUA POTABLE,SOLO ENTUBADA Y NO ES APTA PARA EL CONSUMO HUMANO.NO HAY ALCANTARILLADO.</t>
  </si>
  <si>
    <t>TRABAJADORES DE LOS SERVICIOS Y VENDEDORES</t>
  </si>
  <si>
    <t>OCUPACIONES ELEMENTALES</t>
  </si>
  <si>
    <t>OFICIALES OPERARIOS Y ARTESANOS</t>
  </si>
  <si>
    <t xml:space="preserve">NO DECLARADOS </t>
  </si>
  <si>
    <t>PROFESIONALES APOYO ADMINISTRATIVO</t>
  </si>
  <si>
    <t>PROFECIONALES,CIENTIFICOS E INTELECTUALES</t>
  </si>
  <si>
    <t>TECNICOS POROFESIONALES  NIVEL MEDIO</t>
  </si>
  <si>
    <t>OCUPACIONES MILITARES</t>
  </si>
  <si>
    <t>OPOERADORES DE INSTALACIONES Y MAQUINARIAS</t>
  </si>
  <si>
    <t>NOESPECIFICADA</t>
  </si>
  <si>
    <t>INEC2010 Y CONSEJO DE GOBIERNO</t>
  </si>
  <si>
    <t>MUNI</t>
  </si>
  <si>
    <t>Del personal que dispone la unidad el 62% corresponde al área de servicio civil y carrera administrativa.onal</t>
  </si>
  <si>
    <t>rera administarativa.</t>
  </si>
  <si>
    <t>ELABORACION : IVAN CAJAS</t>
  </si>
  <si>
    <t>LA UNIDAD NO CUENTA CON OBSTETRICIA NI GINECOLOGIA.</t>
  </si>
  <si>
    <t>La cobertura en menores de 1 año, (%)  se encuentra  en 0,2%. La cobertura en el grupo de 1 a 4 años esc de 2,99%</t>
  </si>
  <si>
    <t>ELABORACIO:IVAN CAJAS</t>
  </si>
  <si>
    <t>DISTRIBUCION DE ESTABLECIMIENTOS DE SALUD DEL CANTON SANTA CRUZ</t>
  </si>
  <si>
    <t>UNIDAD DE ATENCIÓN AMBULATORIA DE SANTA CRUZ</t>
  </si>
  <si>
    <t>FUENTE: PRESUPUESTO UAA SANTA CRUZ</t>
  </si>
  <si>
    <t>ELABORACION:PATRICIO TAEZ   N.</t>
  </si>
  <si>
    <t>ELABORACION: UAA SANTA CRUZ</t>
  </si>
  <si>
    <t>NACIONAL</t>
  </si>
  <si>
    <t>GALAPAGOS</t>
  </si>
  <si>
    <t>SANTA CRUZ</t>
  </si>
  <si>
    <t>AÑO 2010</t>
  </si>
  <si>
    <t>LA POBREZA EN GALAPAGOS POR NBI ES DEL 0,2% CON RESPECTO AL TOTAL NACIONAL</t>
  </si>
  <si>
    <t>INFECCION DE VIAS URINARIAS, SITIO NO ESPECIFICADO</t>
  </si>
  <si>
    <t>EXAMEN DE PESQUISA ESPECIAL PARA TUMOR DEL CUELLO UTERINO</t>
  </si>
  <si>
    <t>OTROS TRASTORNOS DEL HUESO</t>
  </si>
  <si>
    <t>EXAMEN DE PESQUISA ESPECIAL PARA TUMOR DE LA MAMA</t>
  </si>
  <si>
    <t>ENFERMEDAD INFLAMATORIA DEL CUELLO UTERINO</t>
  </si>
  <si>
    <t>AÑO 2015</t>
  </si>
  <si>
    <t>AÑO 2016</t>
  </si>
  <si>
    <t xml:space="preserve">FARINGITIS  AGUDA </t>
  </si>
  <si>
    <t>INFECCION DE VIAS URINARIAS</t>
  </si>
  <si>
    <t>DIABETES MELLITUS NO INSULINO DEPENDIENTE</t>
  </si>
  <si>
    <t>HCLS CREADAS DE ENERO A DICIEMBRE 2018</t>
  </si>
  <si>
    <t>AÑO 2019</t>
  </si>
  <si>
    <t>CAUSAS DE MORBILIDAD GENERAL A NIVEL AMBULATORIO (AÑO 2019)</t>
  </si>
  <si>
    <t>CENTRO DE SALUD A SANTA CRUZ</t>
  </si>
  <si>
    <t>PERCAPITA EN SALUD  NOVIEMBRE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</si>
</sst>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 #,##0.00_);_(&quot;$&quot;\ * \(#,##0.00\);_(&quot;$&quot;\ * &quot;-&quot;??_);_(@_)"/>
    <numFmt numFmtId="164" formatCode="_ * #,##0.00_ ;_ * \-#,##0.00_ ;_ * &quot;-&quot;??_ ;_ @_ "/>
    <numFmt numFmtId="165" formatCode="_ &quot;S/.&quot;\ * #,##0.00_ ;_ &quot;S/.&quot;\ * \-#,##0.00_ ;_ &quot;S/.&quot;\ * &quot;-&quot;??_ ;_ @_ "/>
    <numFmt numFmtId="166" formatCode="0.0"/>
    <numFmt numFmtId="167" formatCode="_ * #,##0.0_ ;_ * \-#,##0.0_ ;_ * &quot;-&quot;??_ ;_ @_ "/>
    <numFmt numFmtId="168" formatCode="_ * #,##0_ ;_ * \-#,##0_ ;_ * &quot;-&quot;??_ ;_ @_ "/>
    <numFmt numFmtId="169" formatCode="#,##0.00_ ;\-#,##0.00\ "/>
    <numFmt numFmtId="170" formatCode="#.##0."/>
    <numFmt numFmtId="171" formatCode="#.##"/>
    <numFmt numFmtId="172" formatCode="_ * #,##0.000_ ;_ * \-#,##0.000_ ;_ * &quot;-&quot;??_ ;_ @_ "/>
    <numFmt numFmtId="173" formatCode="#,##0_ ;\-#,##0\ "/>
  </numFmts>
  <fonts count="35" x14ac:knownFonts="1">
    <font>
      <sz val="10"/>
      <name val="Arial"/>
    </font>
    <font>
      <sz val="10"/>
      <name val="Arial"/>
    </font>
    <font>
      <b/>
      <sz val="10"/>
      <name val="Arial"/>
      <family val="2"/>
    </font>
    <font>
      <sz val="8"/>
      <name val="Arial"/>
      <family val="2"/>
    </font>
    <font>
      <b/>
      <sz val="8"/>
      <name val="Arial"/>
      <family val="2"/>
    </font>
    <font>
      <b/>
      <sz val="12"/>
      <name val="Arial Narrow"/>
      <family val="2"/>
    </font>
    <font>
      <sz val="9"/>
      <name val="Arial"/>
      <family val="2"/>
    </font>
    <font>
      <b/>
      <sz val="6"/>
      <name val="Arial"/>
      <family val="2"/>
    </font>
    <font>
      <sz val="6"/>
      <name val="Arial"/>
      <family val="2"/>
    </font>
    <font>
      <sz val="7"/>
      <name val="Arial"/>
      <family val="2"/>
    </font>
    <font>
      <sz val="10"/>
      <name val="Arial"/>
      <family val="2"/>
    </font>
    <font>
      <b/>
      <sz val="12"/>
      <name val="Arial"/>
      <family val="2"/>
    </font>
    <font>
      <sz val="12"/>
      <name val="Arial"/>
      <family val="2"/>
    </font>
    <font>
      <b/>
      <sz val="9"/>
      <name val="Arial"/>
      <family val="2"/>
    </font>
    <font>
      <strike/>
      <sz val="8"/>
      <name val="Arial"/>
      <family val="2"/>
    </font>
    <font>
      <b/>
      <sz val="7"/>
      <name val="Arial"/>
      <family val="2"/>
    </font>
    <font>
      <b/>
      <sz val="14"/>
      <name val="Century Gothic"/>
      <family val="2"/>
    </font>
    <font>
      <b/>
      <sz val="9"/>
      <name val="Arial Narrow"/>
      <family val="2"/>
    </font>
    <font>
      <b/>
      <sz val="6"/>
      <name val="Arial Narrow"/>
      <family val="2"/>
    </font>
    <font>
      <b/>
      <sz val="8"/>
      <name val="Arial Narrow"/>
      <family val="2"/>
    </font>
    <font>
      <sz val="12"/>
      <name val="Arial Narrow"/>
      <family val="2"/>
    </font>
    <font>
      <b/>
      <sz val="11"/>
      <name val="Arial"/>
      <family val="2"/>
    </font>
    <font>
      <b/>
      <sz val="12"/>
      <name val="Arial Narrow"/>
      <family val="2"/>
    </font>
    <font>
      <sz val="5"/>
      <name val="Arial"/>
      <family val="2"/>
    </font>
    <font>
      <sz val="14"/>
      <name val="Arial"/>
      <family val="2"/>
    </font>
    <font>
      <sz val="10"/>
      <name val="Tahoma"/>
      <family val="2"/>
    </font>
    <font>
      <b/>
      <sz val="10"/>
      <name val="Tahoma"/>
      <family val="2"/>
    </font>
    <font>
      <b/>
      <sz val="12"/>
      <name val="Tahoma"/>
      <family val="2"/>
    </font>
    <font>
      <sz val="12"/>
      <name val="Tahoma"/>
      <family val="2"/>
    </font>
    <font>
      <sz val="8"/>
      <name val="Tahoma"/>
      <family val="2"/>
    </font>
    <font>
      <b/>
      <sz val="9"/>
      <name val="Tahoma"/>
      <family val="2"/>
    </font>
    <font>
      <sz val="9"/>
      <name val="Tahoma"/>
      <family val="2"/>
    </font>
    <font>
      <b/>
      <sz val="16"/>
      <name val="Arial"/>
      <family val="2"/>
    </font>
    <font>
      <sz val="8"/>
      <color theme="1"/>
      <name val="Calibri"/>
      <family val="2"/>
      <scheme val="minor"/>
    </font>
    <font>
      <sz val="8"/>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26"/>
        <bgColor indexed="64"/>
      </patternFill>
    </fill>
    <fill>
      <patternFill patternType="solid">
        <fgColor indexed="51"/>
        <bgColor indexed="64"/>
      </patternFill>
    </fill>
    <fill>
      <patternFill patternType="solid">
        <fgColor indexed="13"/>
        <bgColor indexed="64"/>
      </patternFill>
    </fill>
    <fill>
      <patternFill patternType="solid">
        <fgColor indexed="52"/>
        <bgColor indexed="64"/>
      </patternFill>
    </fill>
    <fill>
      <patternFill patternType="solid">
        <fgColor indexed="15"/>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s>
  <cellStyleXfs count="5">
    <xf numFmtId="0" fontId="0" fillId="0" borderId="0"/>
    <xf numFmtId="164" fontId="1" fillId="0" borderId="0" applyFont="0" applyFill="0" applyBorder="0" applyAlignment="0" applyProtection="0"/>
    <xf numFmtId="165" fontId="1" fillId="0" borderId="0" applyFont="0" applyFill="0" applyBorder="0" applyAlignment="0" applyProtection="0"/>
    <xf numFmtId="0" fontId="10" fillId="0" borderId="0" applyFont="0" applyFill="0" applyBorder="0" applyAlignment="0" applyProtection="0"/>
    <xf numFmtId="9" fontId="1" fillId="0" borderId="0" applyFont="0" applyFill="0" applyBorder="0" applyAlignment="0" applyProtection="0"/>
  </cellStyleXfs>
  <cellXfs count="515">
    <xf numFmtId="0" fontId="0" fillId="0" borderId="0" xfId="0"/>
    <xf numFmtId="0" fontId="0" fillId="0" borderId="0" xfId="0" applyBorder="1"/>
    <xf numFmtId="0" fontId="2" fillId="0" borderId="0" xfId="0" applyFont="1" applyBorder="1"/>
    <xf numFmtId="0" fontId="3" fillId="0" borderId="0" xfId="0" applyFont="1"/>
    <xf numFmtId="0" fontId="2" fillId="0" borderId="0" xfId="0" applyFont="1" applyBorder="1" applyAlignment="1">
      <alignment horizontal="center"/>
    </xf>
    <xf numFmtId="0" fontId="6" fillId="0" borderId="1" xfId="0" applyFont="1" applyBorder="1"/>
    <xf numFmtId="0" fontId="8" fillId="0" borderId="0" xfId="0" applyFont="1"/>
    <xf numFmtId="0" fontId="2" fillId="0" borderId="0" xfId="0" applyFont="1"/>
    <xf numFmtId="0" fontId="6" fillId="0" borderId="1" xfId="0" applyFont="1" applyBorder="1" applyAlignment="1"/>
    <xf numFmtId="0" fontId="2" fillId="0" borderId="0" xfId="0" applyFont="1" applyAlignment="1">
      <alignment horizontal="center"/>
    </xf>
    <xf numFmtId="0" fontId="3" fillId="0" borderId="0" xfId="0" applyFont="1" applyBorder="1"/>
    <xf numFmtId="0" fontId="3" fillId="0" borderId="0" xfId="0" applyFont="1" applyBorder="1" applyAlignment="1">
      <alignment horizontal="center"/>
    </xf>
    <xf numFmtId="2" fontId="0" fillId="0" borderId="2" xfId="0" applyNumberFormat="1" applyBorder="1" applyAlignment="1">
      <alignment horizontal="center"/>
    </xf>
    <xf numFmtId="0" fontId="6" fillId="0" borderId="0" xfId="0" applyFont="1" applyBorder="1"/>
    <xf numFmtId="3" fontId="6" fillId="0" borderId="0" xfId="0" applyNumberFormat="1" applyFont="1" applyBorder="1" applyAlignment="1">
      <alignment horizontal="center"/>
    </xf>
    <xf numFmtId="0" fontId="6" fillId="0" borderId="2" xfId="0" applyFont="1" applyBorder="1"/>
    <xf numFmtId="0" fontId="0" fillId="0" borderId="2" xfId="0" applyBorder="1"/>
    <xf numFmtId="0" fontId="0" fillId="0" borderId="0" xfId="0" applyAlignment="1"/>
    <xf numFmtId="0" fontId="9" fillId="2" borderId="2" xfId="0" applyFont="1" applyFill="1" applyBorder="1" applyAlignment="1" applyProtection="1">
      <alignment horizontal="center"/>
      <protection locked="0"/>
    </xf>
    <xf numFmtId="0" fontId="10" fillId="0" borderId="0" xfId="0" applyFont="1" applyAlignment="1" applyProtection="1"/>
    <xf numFmtId="0" fontId="2" fillId="0" borderId="0" xfId="0" applyFont="1" applyAlignment="1" applyProtection="1"/>
    <xf numFmtId="0" fontId="0" fillId="0" borderId="0" xfId="0" applyProtection="1"/>
    <xf numFmtId="0" fontId="0" fillId="0" borderId="0" xfId="0" applyFill="1" applyProtection="1"/>
    <xf numFmtId="0" fontId="2" fillId="0" borderId="0" xfId="0" applyFont="1" applyFill="1" applyAlignment="1" applyProtection="1"/>
    <xf numFmtId="0" fontId="2" fillId="0" borderId="0" xfId="0" applyFont="1" applyAlignment="1" applyProtection="1">
      <alignment horizontal="center"/>
    </xf>
    <xf numFmtId="0" fontId="11" fillId="0" borderId="0" xfId="0" applyFont="1" applyProtection="1"/>
    <xf numFmtId="0" fontId="0" fillId="0" borderId="0" xfId="0" applyAlignment="1" applyProtection="1"/>
    <xf numFmtId="0" fontId="4" fillId="0" borderId="3" xfId="0" applyFont="1" applyBorder="1" applyAlignment="1" applyProtection="1">
      <alignment horizontal="center" vertical="center" wrapText="1"/>
    </xf>
    <xf numFmtId="0" fontId="3" fillId="0" borderId="2" xfId="0" applyFont="1" applyBorder="1" applyAlignment="1" applyProtection="1">
      <alignment horizontal="center"/>
    </xf>
    <xf numFmtId="167" fontId="9" fillId="0" borderId="2" xfId="0" applyNumberFormat="1" applyFont="1" applyFill="1" applyBorder="1" applyAlignment="1" applyProtection="1">
      <alignment horizontal="center"/>
    </xf>
    <xf numFmtId="166" fontId="9" fillId="0" borderId="2" xfId="0" applyNumberFormat="1" applyFont="1" applyBorder="1" applyAlignment="1" applyProtection="1">
      <alignment horizontal="center"/>
    </xf>
    <xf numFmtId="0" fontId="9" fillId="0" borderId="2" xfId="0" applyFont="1" applyBorder="1" applyAlignment="1" applyProtection="1">
      <alignment wrapText="1"/>
    </xf>
    <xf numFmtId="0" fontId="8" fillId="0" borderId="0" xfId="0" applyFont="1" applyProtection="1"/>
    <xf numFmtId="0" fontId="8" fillId="0" borderId="0" xfId="0" applyFont="1" applyAlignment="1" applyProtection="1"/>
    <xf numFmtId="0" fontId="3" fillId="0" borderId="0" xfId="0" applyFont="1" applyProtection="1"/>
    <xf numFmtId="0" fontId="3" fillId="0" borderId="0" xfId="0" applyFont="1" applyAlignment="1" applyProtection="1"/>
    <xf numFmtId="0" fontId="0" fillId="2" borderId="2" xfId="0" applyFill="1" applyBorder="1" applyAlignment="1">
      <alignment horizontal="center"/>
    </xf>
    <xf numFmtId="168" fontId="3" fillId="2" borderId="2" xfId="1" applyNumberFormat="1" applyFont="1" applyFill="1" applyBorder="1" applyAlignment="1">
      <alignment horizontal="center"/>
    </xf>
    <xf numFmtId="168" fontId="6" fillId="2" borderId="2" xfId="1" applyNumberFormat="1" applyFont="1" applyFill="1" applyBorder="1" applyAlignment="1" applyProtection="1">
      <alignment horizontal="center"/>
      <protection locked="0"/>
    </xf>
    <xf numFmtId="167" fontId="6" fillId="0" borderId="2" xfId="1" applyNumberFormat="1" applyFont="1" applyBorder="1" applyAlignment="1">
      <alignment horizontal="center"/>
    </xf>
    <xf numFmtId="168" fontId="6" fillId="0" borderId="2" xfId="1" applyNumberFormat="1" applyFont="1" applyBorder="1" applyAlignment="1">
      <alignment horizontal="center"/>
    </xf>
    <xf numFmtId="0" fontId="10" fillId="0" borderId="0" xfId="0" applyFont="1" applyAlignment="1" applyProtection="1">
      <alignment horizontal="left"/>
    </xf>
    <xf numFmtId="0" fontId="3" fillId="0" borderId="2" xfId="0" applyFont="1" applyBorder="1" applyAlignment="1">
      <alignment horizontal="center"/>
    </xf>
    <xf numFmtId="0" fontId="3" fillId="0" borderId="2" xfId="0" applyFont="1" applyBorder="1"/>
    <xf numFmtId="0" fontId="10" fillId="0" borderId="2" xfId="0" applyFont="1" applyFill="1" applyBorder="1" applyAlignment="1" applyProtection="1">
      <alignment horizontal="center"/>
    </xf>
    <xf numFmtId="0" fontId="2" fillId="0" borderId="0" xfId="0" applyFont="1" applyFill="1" applyAlignment="1" applyProtection="1">
      <alignment horizontal="left"/>
      <protection locked="0"/>
    </xf>
    <xf numFmtId="0" fontId="8" fillId="2" borderId="0" xfId="0" applyFont="1" applyFill="1" applyAlignment="1" applyProtection="1">
      <protection locked="0"/>
    </xf>
    <xf numFmtId="0" fontId="10" fillId="0" borderId="2" xfId="0" applyFont="1" applyBorder="1" applyAlignment="1" applyProtection="1">
      <alignment horizontal="center"/>
    </xf>
    <xf numFmtId="0" fontId="8" fillId="0" borderId="0" xfId="0" applyFont="1" applyAlignment="1"/>
    <xf numFmtId="0" fontId="4" fillId="0" borderId="2" xfId="0" applyFont="1" applyBorder="1" applyAlignment="1">
      <alignment horizontal="center"/>
    </xf>
    <xf numFmtId="0" fontId="4" fillId="0" borderId="0" xfId="0" applyFont="1"/>
    <xf numFmtId="0" fontId="3" fillId="0" borderId="0" xfId="0" applyFont="1" applyBorder="1" applyAlignment="1">
      <alignment horizontal="left"/>
    </xf>
    <xf numFmtId="0" fontId="8" fillId="0" borderId="2" xfId="0" applyFont="1" applyBorder="1" applyAlignment="1">
      <alignment horizontal="center"/>
    </xf>
    <xf numFmtId="0" fontId="8" fillId="0" borderId="0" xfId="0" applyFont="1" applyBorder="1" applyAlignment="1">
      <alignment horizontal="center"/>
    </xf>
    <xf numFmtId="0" fontId="3" fillId="0" borderId="4" xfId="0" applyFont="1" applyBorder="1" applyAlignment="1">
      <alignment horizontal="left"/>
    </xf>
    <xf numFmtId="0" fontId="14" fillId="0" borderId="0" xfId="0" applyFont="1"/>
    <xf numFmtId="0" fontId="3" fillId="0" borderId="2" xfId="0" applyFont="1" applyBorder="1" applyAlignment="1">
      <alignment horizontal="left"/>
    </xf>
    <xf numFmtId="0" fontId="8" fillId="0" borderId="4" xfId="0" applyFont="1" applyBorder="1" applyAlignment="1">
      <alignment horizontal="center"/>
    </xf>
    <xf numFmtId="0" fontId="0" fillId="0" borderId="4" xfId="0" applyBorder="1"/>
    <xf numFmtId="0" fontId="8" fillId="0" borderId="0" xfId="0" applyFont="1" applyFill="1" applyBorder="1"/>
    <xf numFmtId="0" fontId="0" fillId="0" borderId="2" xfId="0" applyBorder="1" applyAlignment="1">
      <alignment horizontal="center"/>
    </xf>
    <xf numFmtId="0" fontId="12" fillId="0" borderId="0" xfId="0" applyFont="1"/>
    <xf numFmtId="166" fontId="0" fillId="0" borderId="2" xfId="0" applyNumberFormat="1" applyBorder="1"/>
    <xf numFmtId="0" fontId="0" fillId="0" borderId="0" xfId="0" applyAlignment="1" applyProtection="1">
      <alignment horizontal="centerContinuous"/>
    </xf>
    <xf numFmtId="0" fontId="10" fillId="0" borderId="0" xfId="0" applyFont="1"/>
    <xf numFmtId="0" fontId="10" fillId="2" borderId="0" xfId="0" applyFont="1" applyFill="1" applyBorder="1" applyAlignment="1" applyProtection="1">
      <alignment vertical="top" wrapText="1"/>
      <protection locked="0"/>
    </xf>
    <xf numFmtId="0" fontId="4" fillId="0" borderId="5" xfId="0" applyFont="1" applyBorder="1" applyAlignment="1" applyProtection="1">
      <alignment horizontal="center" vertical="center"/>
    </xf>
    <xf numFmtId="0" fontId="2" fillId="2" borderId="0" xfId="0" applyFont="1" applyFill="1" applyAlignment="1" applyProtection="1">
      <alignment horizontal="left"/>
    </xf>
    <xf numFmtId="0" fontId="3" fillId="0" borderId="0" xfId="0" applyFont="1" applyFill="1" applyBorder="1"/>
    <xf numFmtId="0" fontId="2" fillId="0" borderId="0" xfId="0" applyFont="1" applyAlignment="1" applyProtection="1">
      <alignment horizontal="centerContinuous" vertical="center"/>
    </xf>
    <xf numFmtId="0" fontId="6" fillId="0" borderId="6" xfId="0" applyFont="1" applyBorder="1"/>
    <xf numFmtId="0" fontId="2" fillId="0" borderId="0" xfId="0" applyFont="1" applyAlignment="1" applyProtection="1">
      <alignment horizontal="left"/>
    </xf>
    <xf numFmtId="0" fontId="11"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166" fontId="0" fillId="0" borderId="0" xfId="0" applyNumberFormat="1" applyBorder="1"/>
    <xf numFmtId="0" fontId="8" fillId="0" borderId="0" xfId="0" applyFont="1" applyFill="1" applyBorder="1" applyAlignment="1" applyProtection="1">
      <protection locked="0"/>
    </xf>
    <xf numFmtId="0" fontId="5" fillId="0" borderId="0" xfId="0" applyFont="1" applyAlignment="1">
      <alignment horizontal="centerContinuous" vertical="center"/>
    </xf>
    <xf numFmtId="0" fontId="8" fillId="2" borderId="7" xfId="0" applyFont="1" applyFill="1" applyBorder="1" applyAlignment="1" applyProtection="1">
      <protection locked="0"/>
    </xf>
    <xf numFmtId="168" fontId="10" fillId="2" borderId="4" xfId="1" applyNumberFormat="1" applyFont="1" applyFill="1" applyBorder="1" applyAlignment="1" applyProtection="1">
      <alignment vertical="center"/>
      <protection locked="0"/>
    </xf>
    <xf numFmtId="166" fontId="10" fillId="2" borderId="2" xfId="0" applyNumberFormat="1" applyFont="1" applyFill="1" applyBorder="1" applyAlignment="1" applyProtection="1">
      <alignment horizontal="center"/>
      <protection locked="0"/>
    </xf>
    <xf numFmtId="0" fontId="6" fillId="0" borderId="1" xfId="0" applyFont="1" applyBorder="1" applyAlignment="1">
      <alignment vertical="center"/>
    </xf>
    <xf numFmtId="0" fontId="8" fillId="0" borderId="0" xfId="0" applyFont="1" applyBorder="1"/>
    <xf numFmtId="0" fontId="4" fillId="0" borderId="3" xfId="0" applyFont="1" applyBorder="1" applyAlignment="1">
      <alignment horizontal="center"/>
    </xf>
    <xf numFmtId="0" fontId="4" fillId="0" borderId="6" xfId="0" applyFont="1" applyBorder="1" applyAlignment="1">
      <alignment horizontal="center"/>
    </xf>
    <xf numFmtId="1" fontId="3" fillId="0" borderId="2" xfId="0" applyNumberFormat="1" applyFont="1" applyBorder="1" applyAlignment="1">
      <alignment horizontal="center"/>
    </xf>
    <xf numFmtId="0" fontId="4" fillId="0" borderId="2" xfId="0" applyFont="1" applyBorder="1"/>
    <xf numFmtId="166" fontId="4" fillId="0" borderId="2" xfId="0" applyNumberFormat="1" applyFont="1" applyBorder="1" applyAlignment="1">
      <alignment horizontal="center"/>
    </xf>
    <xf numFmtId="0" fontId="9" fillId="0" borderId="0" xfId="0" applyFont="1"/>
    <xf numFmtId="0" fontId="3" fillId="3" borderId="2" xfId="0" applyFont="1" applyFill="1" applyBorder="1" applyAlignment="1">
      <alignment horizontal="center"/>
    </xf>
    <xf numFmtId="0" fontId="3" fillId="0" borderId="0" xfId="0" applyFont="1" applyAlignment="1">
      <alignment horizontal="center"/>
    </xf>
    <xf numFmtId="0" fontId="9" fillId="0" borderId="0" xfId="0" applyFont="1" applyAlignment="1">
      <alignment horizontal="center"/>
    </xf>
    <xf numFmtId="0" fontId="8" fillId="0" borderId="0" xfId="0" applyFont="1" applyAlignment="1">
      <alignment horizontal="left"/>
    </xf>
    <xf numFmtId="0" fontId="3" fillId="0" borderId="8" xfId="0" applyFont="1" applyBorder="1" applyAlignment="1">
      <alignment horizontal="left"/>
    </xf>
    <xf numFmtId="0" fontId="9" fillId="0" borderId="2" xfId="0" applyFont="1" applyFill="1" applyBorder="1" applyAlignment="1">
      <alignment horizontal="left"/>
    </xf>
    <xf numFmtId="0" fontId="9" fillId="0" borderId="9" xfId="0" applyFont="1" applyFill="1" applyBorder="1" applyAlignment="1">
      <alignment horizontal="left"/>
    </xf>
    <xf numFmtId="0" fontId="10" fillId="0" borderId="0" xfId="0" applyFont="1" applyBorder="1"/>
    <xf numFmtId="0" fontId="0" fillId="0" borderId="6" xfId="0" applyBorder="1"/>
    <xf numFmtId="0" fontId="0" fillId="0" borderId="0" xfId="0" applyFill="1"/>
    <xf numFmtId="0" fontId="18" fillId="0" borderId="2" xfId="0" applyFont="1" applyFill="1" applyBorder="1" applyAlignment="1">
      <alignment horizontal="center"/>
    </xf>
    <xf numFmtId="0" fontId="18" fillId="0" borderId="2" xfId="0" applyFont="1" applyBorder="1" applyAlignment="1">
      <alignment horizontal="center"/>
    </xf>
    <xf numFmtId="0" fontId="19" fillId="0" borderId="2" xfId="0" applyFont="1" applyBorder="1"/>
    <xf numFmtId="168" fontId="10" fillId="0" borderId="0" xfId="0" applyNumberFormat="1" applyFont="1"/>
    <xf numFmtId="0" fontId="7" fillId="0" borderId="3" xfId="0" applyFont="1" applyBorder="1" applyAlignment="1" applyProtection="1">
      <alignment horizontal="center" vertical="center" wrapText="1"/>
    </xf>
    <xf numFmtId="0" fontId="10" fillId="0" borderId="0" xfId="0" applyFont="1" applyAlignment="1" applyProtection="1">
      <alignment horizontal="centerContinuous" vertical="center"/>
    </xf>
    <xf numFmtId="0" fontId="10" fillId="0" borderId="0" xfId="0" applyFont="1" applyProtection="1"/>
    <xf numFmtId="0" fontId="3" fillId="0" borderId="4" xfId="0" applyFont="1" applyBorder="1" applyAlignment="1" applyProtection="1">
      <alignment horizontal="center"/>
    </xf>
    <xf numFmtId="0" fontId="8" fillId="0" borderId="7" xfId="0" applyFont="1" applyFill="1" applyBorder="1" applyAlignment="1" applyProtection="1">
      <protection locked="0"/>
    </xf>
    <xf numFmtId="0" fontId="3" fillId="2" borderId="0" xfId="0" applyFont="1" applyFill="1" applyBorder="1" applyAlignment="1" applyProtection="1">
      <protection locked="0"/>
    </xf>
    <xf numFmtId="0" fontId="2" fillId="0" borderId="0" xfId="0" applyFont="1" applyFill="1" applyBorder="1" applyAlignment="1">
      <alignment horizontal="center"/>
    </xf>
    <xf numFmtId="166" fontId="0" fillId="0" borderId="0" xfId="0" applyNumberFormat="1" applyBorder="1" applyAlignment="1">
      <alignment horizontal="center"/>
    </xf>
    <xf numFmtId="0" fontId="2" fillId="0" borderId="10" xfId="0" applyFont="1" applyBorder="1" applyAlignment="1">
      <alignment horizontal="center"/>
    </xf>
    <xf numFmtId="0" fontId="6" fillId="0" borderId="11" xfId="0" applyFont="1" applyBorder="1"/>
    <xf numFmtId="0" fontId="2" fillId="0" borderId="2" xfId="0" applyFont="1" applyFill="1" applyBorder="1" applyAlignment="1">
      <alignment horizontal="center"/>
    </xf>
    <xf numFmtId="0" fontId="11" fillId="0" borderId="0" xfId="0" applyFont="1" applyFill="1" applyBorder="1" applyAlignment="1">
      <alignment horizontal="center"/>
    </xf>
    <xf numFmtId="0" fontId="21" fillId="0" borderId="0" xfId="0" applyFont="1" applyAlignment="1">
      <alignment horizontal="center"/>
    </xf>
    <xf numFmtId="0" fontId="9" fillId="0" borderId="0" xfId="0" applyFont="1" applyBorder="1" applyAlignment="1">
      <alignment horizontal="left"/>
    </xf>
    <xf numFmtId="0" fontId="0" fillId="0" borderId="9" xfId="0" applyBorder="1"/>
    <xf numFmtId="0" fontId="0" fillId="0" borderId="12" xfId="0" applyBorder="1"/>
    <xf numFmtId="0" fontId="4" fillId="0" borderId="13" xfId="0" applyFont="1" applyBorder="1" applyAlignment="1">
      <alignment horizontal="center"/>
    </xf>
    <xf numFmtId="0" fontId="4" fillId="0" borderId="14" xfId="0" applyFont="1" applyBorder="1" applyAlignment="1">
      <alignment horizontal="center"/>
    </xf>
    <xf numFmtId="0" fontId="0" fillId="0" borderId="3" xfId="0" applyBorder="1"/>
    <xf numFmtId="0" fontId="2" fillId="0" borderId="2" xfId="0" applyFont="1" applyBorder="1" applyAlignment="1">
      <alignment horizontal="center"/>
    </xf>
    <xf numFmtId="0" fontId="6" fillId="0" borderId="15" xfId="0" applyFont="1" applyBorder="1"/>
    <xf numFmtId="0" fontId="13" fillId="0" borderId="2" xfId="0" applyFont="1" applyBorder="1" applyAlignment="1">
      <alignment horizontal="center"/>
    </xf>
    <xf numFmtId="0" fontId="0" fillId="0" borderId="5" xfId="0" applyBorder="1"/>
    <xf numFmtId="0" fontId="0" fillId="0" borderId="7" xfId="0" applyBorder="1"/>
    <xf numFmtId="0" fontId="0" fillId="0" borderId="16" xfId="0" applyBorder="1"/>
    <xf numFmtId="0" fontId="0" fillId="0" borderId="4" xfId="0" applyBorder="1" applyAlignment="1">
      <alignment horizontal="center"/>
    </xf>
    <xf numFmtId="0" fontId="7" fillId="0" borderId="0" xfId="0" applyFont="1" applyBorder="1"/>
    <xf numFmtId="0" fontId="4" fillId="0" borderId="0" xfId="0" applyFont="1" applyBorder="1" applyAlignment="1" applyProtection="1">
      <alignment horizontal="center" vertical="center" wrapText="1"/>
    </xf>
    <xf numFmtId="167" fontId="9" fillId="0" borderId="0" xfId="0" applyNumberFormat="1" applyFont="1" applyFill="1" applyBorder="1" applyAlignment="1" applyProtection="1">
      <alignment horizontal="center"/>
    </xf>
    <xf numFmtId="0" fontId="16" fillId="0" borderId="0" xfId="0" applyFont="1" applyBorder="1"/>
    <xf numFmtId="0" fontId="13" fillId="4" borderId="2" xfId="0" applyFont="1" applyFill="1" applyBorder="1" applyAlignment="1" applyProtection="1">
      <alignment horizontal="center" vertical="center" wrapText="1"/>
    </xf>
    <xf numFmtId="0" fontId="4" fillId="4" borderId="4" xfId="0" applyFont="1" applyFill="1" applyBorder="1" applyAlignment="1" applyProtection="1">
      <alignment horizontal="center" vertical="center"/>
    </xf>
    <xf numFmtId="0" fontId="4" fillId="4" borderId="3" xfId="0" applyFont="1" applyFill="1" applyBorder="1" applyAlignment="1" applyProtection="1">
      <alignment horizontal="center" vertical="center" wrapText="1"/>
    </xf>
    <xf numFmtId="0" fontId="10" fillId="4" borderId="2" xfId="0" applyFont="1" applyFill="1" applyBorder="1" applyAlignment="1" applyProtection="1">
      <alignment horizontal="center"/>
    </xf>
    <xf numFmtId="168" fontId="10" fillId="4" borderId="4" xfId="1" applyNumberFormat="1" applyFont="1" applyFill="1" applyBorder="1" applyAlignment="1" applyProtection="1">
      <alignment vertical="center"/>
      <protection locked="0"/>
    </xf>
    <xf numFmtId="166" fontId="10" fillId="4" borderId="2" xfId="0" applyNumberFormat="1" applyFont="1" applyFill="1" applyBorder="1" applyAlignment="1" applyProtection="1">
      <alignment horizontal="center" vertical="center"/>
      <protection locked="0"/>
    </xf>
    <xf numFmtId="0" fontId="13" fillId="0" borderId="17" xfId="0" applyFont="1" applyBorder="1" applyAlignment="1" applyProtection="1">
      <alignment horizontal="center" vertical="center"/>
    </xf>
    <xf numFmtId="0" fontId="4" fillId="0" borderId="18"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6" fillId="2" borderId="10" xfId="0" applyFont="1" applyFill="1" applyBorder="1"/>
    <xf numFmtId="3" fontId="3" fillId="2" borderId="20" xfId="0" applyNumberFormat="1" applyFont="1" applyFill="1" applyBorder="1" applyAlignment="1" applyProtection="1">
      <alignment horizontal="center"/>
      <protection locked="0"/>
    </xf>
    <xf numFmtId="167" fontId="3" fillId="3" borderId="21" xfId="0" applyNumberFormat="1" applyFont="1" applyFill="1" applyBorder="1" applyAlignment="1" applyProtection="1">
      <alignment horizontal="center"/>
    </xf>
    <xf numFmtId="167" fontId="3" fillId="0" borderId="22" xfId="0" applyNumberFormat="1" applyFont="1" applyFill="1" applyBorder="1" applyAlignment="1" applyProtection="1">
      <alignment horizontal="center"/>
    </xf>
    <xf numFmtId="3" fontId="3" fillId="2" borderId="23" xfId="0" applyNumberFormat="1" applyFont="1" applyFill="1" applyBorder="1" applyAlignment="1" applyProtection="1">
      <alignment horizontal="center"/>
      <protection locked="0"/>
    </xf>
    <xf numFmtId="0" fontId="13" fillId="2" borderId="18" xfId="0" applyFont="1" applyFill="1" applyBorder="1" applyAlignment="1" applyProtection="1">
      <alignment horizontal="center"/>
      <protection locked="0"/>
    </xf>
    <xf numFmtId="0" fontId="4" fillId="0" borderId="18" xfId="0" applyFont="1" applyBorder="1" applyAlignment="1" applyProtection="1">
      <alignment horizontal="center" wrapText="1"/>
    </xf>
    <xf numFmtId="0" fontId="2" fillId="0" borderId="18" xfId="0" applyFont="1" applyBorder="1" applyAlignment="1" applyProtection="1">
      <alignment horizontal="center"/>
    </xf>
    <xf numFmtId="0" fontId="3" fillId="2" borderId="20" xfId="0" applyFont="1" applyFill="1" applyBorder="1" applyAlignment="1" applyProtection="1">
      <protection locked="0"/>
    </xf>
    <xf numFmtId="3" fontId="0" fillId="0" borderId="20" xfId="0" applyNumberFormat="1" applyBorder="1" applyAlignment="1" applyProtection="1">
      <alignment horizontal="center"/>
    </xf>
    <xf numFmtId="166" fontId="0" fillId="3" borderId="20" xfId="0" applyNumberFormat="1" applyFill="1" applyBorder="1" applyAlignment="1" applyProtection="1">
      <alignment horizontal="center"/>
    </xf>
    <xf numFmtId="0" fontId="3" fillId="2" borderId="1" xfId="0" applyFont="1" applyFill="1" applyBorder="1" applyAlignment="1" applyProtection="1">
      <protection locked="0"/>
    </xf>
    <xf numFmtId="166" fontId="0" fillId="0" borderId="1" xfId="0" applyNumberFormat="1" applyBorder="1" applyAlignment="1" applyProtection="1">
      <alignment horizontal="center"/>
    </xf>
    <xf numFmtId="0" fontId="3" fillId="2" borderId="23" xfId="0" applyFont="1" applyFill="1" applyBorder="1" applyAlignment="1" applyProtection="1">
      <protection locked="0"/>
    </xf>
    <xf numFmtId="3" fontId="0" fillId="0" borderId="23" xfId="0" applyNumberFormat="1" applyBorder="1" applyAlignment="1" applyProtection="1">
      <alignment horizontal="center"/>
    </xf>
    <xf numFmtId="4" fontId="0" fillId="0" borderId="0" xfId="0" applyNumberFormat="1" applyProtection="1"/>
    <xf numFmtId="0" fontId="4" fillId="2" borderId="13" xfId="0" applyFont="1" applyFill="1" applyBorder="1" applyAlignment="1" applyProtection="1">
      <alignment horizontal="center"/>
      <protection locked="0"/>
    </xf>
    <xf numFmtId="4" fontId="4" fillId="0" borderId="18" xfId="0" applyNumberFormat="1" applyFont="1" applyBorder="1" applyAlignment="1" applyProtection="1">
      <alignment horizontal="center" wrapText="1"/>
    </xf>
    <xf numFmtId="0" fontId="2" fillId="0" borderId="13" xfId="0" applyFont="1" applyBorder="1" applyAlignment="1" applyProtection="1">
      <alignment horizontal="center"/>
    </xf>
    <xf numFmtId="0" fontId="3" fillId="2" borderId="24" xfId="0" applyFont="1" applyFill="1" applyBorder="1" applyAlignment="1" applyProtection="1">
      <protection locked="0"/>
    </xf>
    <xf numFmtId="0" fontId="8" fillId="2" borderId="0" xfId="0" applyFont="1" applyFill="1" applyBorder="1" applyAlignment="1" applyProtection="1">
      <protection locked="0"/>
    </xf>
    <xf numFmtId="166" fontId="10" fillId="0" borderId="2" xfId="0" applyNumberFormat="1" applyFont="1" applyFill="1" applyBorder="1" applyAlignment="1" applyProtection="1">
      <alignment horizontal="center"/>
      <protection locked="0"/>
    </xf>
    <xf numFmtId="0" fontId="15" fillId="0" borderId="2" xfId="0" applyFont="1" applyBorder="1" applyAlignment="1">
      <alignment horizontal="center"/>
    </xf>
    <xf numFmtId="0" fontId="11" fillId="2" borderId="0" xfId="0" applyFont="1" applyFill="1" applyAlignment="1">
      <alignment horizontal="left"/>
    </xf>
    <xf numFmtId="3" fontId="6" fillId="2" borderId="0" xfId="0" applyNumberFormat="1" applyFont="1" applyFill="1" applyBorder="1" applyAlignment="1">
      <alignment horizontal="center"/>
    </xf>
    <xf numFmtId="0" fontId="2" fillId="2" borderId="2" xfId="0" applyFont="1" applyFill="1" applyBorder="1" applyAlignment="1">
      <alignment horizontal="center"/>
    </xf>
    <xf numFmtId="0" fontId="6" fillId="2" borderId="2" xfId="0" applyFont="1" applyFill="1" applyBorder="1"/>
    <xf numFmtId="3" fontId="6" fillId="0" borderId="20" xfId="0" applyNumberFormat="1" applyFont="1" applyBorder="1" applyAlignment="1" applyProtection="1">
      <alignment horizontal="center"/>
    </xf>
    <xf numFmtId="166" fontId="6" fillId="3" borderId="20" xfId="0" applyNumberFormat="1" applyFont="1" applyFill="1" applyBorder="1" applyAlignment="1" applyProtection="1">
      <alignment horizontal="center"/>
    </xf>
    <xf numFmtId="3" fontId="6" fillId="0" borderId="1" xfId="0" applyNumberFormat="1" applyFont="1" applyBorder="1" applyAlignment="1" applyProtection="1">
      <alignment horizontal="center"/>
    </xf>
    <xf numFmtId="2" fontId="6" fillId="0" borderId="1" xfId="0" applyNumberFormat="1" applyFont="1" applyBorder="1" applyAlignment="1" applyProtection="1">
      <alignment horizontal="center"/>
    </xf>
    <xf numFmtId="3" fontId="6" fillId="0" borderId="23" xfId="0" applyNumberFormat="1" applyFont="1" applyBorder="1" applyAlignment="1" applyProtection="1">
      <alignment horizontal="center"/>
    </xf>
    <xf numFmtId="0" fontId="4" fillId="0" borderId="25" xfId="0" applyFont="1" applyBorder="1" applyAlignment="1">
      <alignment horizontal="center"/>
    </xf>
    <xf numFmtId="0" fontId="3" fillId="0" borderId="11" xfId="0" applyFont="1" applyBorder="1"/>
    <xf numFmtId="0" fontId="3" fillId="0" borderId="1" xfId="0" applyFont="1" applyBorder="1" applyAlignment="1">
      <alignment horizontal="center"/>
    </xf>
    <xf numFmtId="0" fontId="3" fillId="0" borderId="9" xfId="0" applyFont="1" applyBorder="1" applyAlignment="1">
      <alignment horizontal="center"/>
    </xf>
    <xf numFmtId="166" fontId="3" fillId="0" borderId="1" xfId="0" applyNumberFormat="1"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26" xfId="0" applyFont="1" applyBorder="1" applyAlignment="1">
      <alignment horizontal="center"/>
    </xf>
    <xf numFmtId="166" fontId="4" fillId="0" borderId="18" xfId="0" applyNumberFormat="1" applyFont="1" applyBorder="1" applyAlignment="1">
      <alignment horizontal="center"/>
    </xf>
    <xf numFmtId="0" fontId="7" fillId="0" borderId="13" xfId="0" applyFont="1" applyBorder="1" applyAlignment="1">
      <alignment horizontal="center"/>
    </xf>
    <xf numFmtId="0" fontId="7" fillId="0" borderId="27" xfId="0" applyFont="1" applyBorder="1" applyAlignment="1">
      <alignment horizontal="center"/>
    </xf>
    <xf numFmtId="0" fontId="3" fillId="0" borderId="0" xfId="0" applyFont="1" applyFill="1" applyBorder="1" applyAlignment="1">
      <alignment horizontal="center"/>
    </xf>
    <xf numFmtId="0" fontId="6" fillId="2" borderId="0" xfId="0" applyFont="1" applyFill="1" applyBorder="1"/>
    <xf numFmtId="3" fontId="6" fillId="0" borderId="6" xfId="0" applyNumberFormat="1" applyFont="1" applyBorder="1"/>
    <xf numFmtId="3" fontId="6" fillId="0" borderId="2" xfId="0" applyNumberFormat="1" applyFont="1" applyBorder="1"/>
    <xf numFmtId="3" fontId="6" fillId="0" borderId="1" xfId="0" applyNumberFormat="1" applyFont="1" applyFill="1" applyBorder="1" applyAlignment="1" applyProtection="1">
      <alignment horizontal="center"/>
    </xf>
    <xf numFmtId="2" fontId="0" fillId="0" borderId="0" xfId="0" applyNumberFormat="1" applyProtection="1"/>
    <xf numFmtId="0" fontId="2" fillId="0" borderId="4" xfId="0" applyFont="1" applyBorder="1" applyAlignment="1">
      <alignment horizontal="center"/>
    </xf>
    <xf numFmtId="168" fontId="10" fillId="0" borderId="4" xfId="1" applyNumberFormat="1" applyFont="1" applyFill="1" applyBorder="1" applyAlignment="1" applyProtection="1">
      <alignment vertical="center"/>
      <protection locked="0"/>
    </xf>
    <xf numFmtId="0" fontId="15" fillId="0" borderId="4" xfId="0" applyFont="1" applyBorder="1" applyAlignment="1">
      <alignment horizontal="center"/>
    </xf>
    <xf numFmtId="4" fontId="6" fillId="0" borderId="8" xfId="0" applyNumberFormat="1" applyFont="1" applyBorder="1"/>
    <xf numFmtId="0" fontId="15" fillId="0" borderId="28" xfId="0" applyFont="1" applyBorder="1" applyAlignment="1">
      <alignment horizontal="center"/>
    </xf>
    <xf numFmtId="4" fontId="6" fillId="0" borderId="28" xfId="0" applyNumberFormat="1" applyFont="1" applyBorder="1"/>
    <xf numFmtId="166" fontId="6" fillId="0" borderId="28" xfId="0" applyNumberFormat="1" applyFont="1" applyBorder="1" applyAlignment="1">
      <alignment horizontal="center"/>
    </xf>
    <xf numFmtId="0" fontId="6" fillId="2" borderId="4" xfId="0" applyFont="1" applyFill="1" applyBorder="1"/>
    <xf numFmtId="4" fontId="6" fillId="2" borderId="4" xfId="0" applyNumberFormat="1" applyFont="1" applyFill="1" applyBorder="1"/>
    <xf numFmtId="3" fontId="15" fillId="0" borderId="0" xfId="0" applyNumberFormat="1" applyFont="1" applyBorder="1" applyAlignment="1">
      <alignment horizontal="center"/>
    </xf>
    <xf numFmtId="0" fontId="2" fillId="2" borderId="4" xfId="0" applyFont="1" applyFill="1" applyBorder="1" applyAlignment="1">
      <alignment horizontal="center"/>
    </xf>
    <xf numFmtId="0" fontId="6" fillId="0" borderId="4" xfId="0" applyFont="1" applyBorder="1"/>
    <xf numFmtId="3" fontId="0" fillId="0" borderId="1" xfId="0" applyNumberFormat="1" applyFill="1" applyBorder="1" applyAlignment="1" applyProtection="1">
      <alignment horizontal="center"/>
    </xf>
    <xf numFmtId="0" fontId="3" fillId="0" borderId="0" xfId="0" applyFont="1" applyFill="1" applyProtection="1"/>
    <xf numFmtId="0" fontId="4" fillId="0" borderId="5"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justify" vertical="center"/>
      <protection locked="0"/>
    </xf>
    <xf numFmtId="0" fontId="9" fillId="0" borderId="2" xfId="0" applyFont="1" applyFill="1" applyBorder="1" applyAlignment="1" applyProtection="1">
      <alignment horizontal="center"/>
      <protection locked="0"/>
    </xf>
    <xf numFmtId="0" fontId="9" fillId="0" borderId="8" xfId="0" applyFont="1" applyFill="1" applyBorder="1" applyAlignment="1" applyProtection="1">
      <alignment horizontal="justify" vertical="center"/>
      <protection locked="0"/>
    </xf>
    <xf numFmtId="2" fontId="0" fillId="0" borderId="22" xfId="0" applyNumberFormat="1" applyFill="1" applyBorder="1" applyAlignment="1">
      <alignment horizontal="center"/>
    </xf>
    <xf numFmtId="2" fontId="0" fillId="0" borderId="29" xfId="0" applyNumberFormat="1" applyFill="1" applyBorder="1" applyAlignment="1">
      <alignment horizontal="center"/>
    </xf>
    <xf numFmtId="0" fontId="2" fillId="0" borderId="18" xfId="0" applyFont="1" applyFill="1" applyBorder="1" applyAlignment="1">
      <alignment horizontal="center"/>
    </xf>
    <xf numFmtId="166" fontId="9" fillId="0" borderId="2" xfId="0" applyNumberFormat="1" applyFont="1" applyFill="1" applyBorder="1" applyAlignment="1" applyProtection="1">
      <alignment horizontal="center"/>
    </xf>
    <xf numFmtId="166" fontId="4" fillId="0" borderId="2" xfId="0" applyNumberFormat="1" applyFont="1" applyFill="1" applyBorder="1" applyAlignment="1">
      <alignment horizontal="center"/>
    </xf>
    <xf numFmtId="2" fontId="10" fillId="2" borderId="2" xfId="0" applyNumberFormat="1" applyFont="1" applyFill="1" applyBorder="1" applyAlignment="1" applyProtection="1">
      <alignment horizontal="center"/>
      <protection locked="0"/>
    </xf>
    <xf numFmtId="168" fontId="7" fillId="0" borderId="2" xfId="0" applyNumberFormat="1" applyFont="1" applyBorder="1" applyAlignment="1">
      <alignment horizontal="center"/>
    </xf>
    <xf numFmtId="168" fontId="2" fillId="0" borderId="0" xfId="0" applyNumberFormat="1" applyFont="1" applyFill="1" applyBorder="1" applyAlignment="1">
      <alignment horizontal="right"/>
    </xf>
    <xf numFmtId="168" fontId="10" fillId="0" borderId="0" xfId="0" applyNumberFormat="1" applyFont="1" applyFill="1" applyBorder="1" applyAlignment="1">
      <alignment horizontal="center"/>
    </xf>
    <xf numFmtId="0" fontId="10" fillId="0" borderId="0" xfId="0" applyFont="1" applyAlignment="1">
      <alignment horizontal="center"/>
    </xf>
    <xf numFmtId="0" fontId="6" fillId="0" borderId="30" xfId="0" applyFont="1" applyBorder="1"/>
    <xf numFmtId="0" fontId="4" fillId="0" borderId="26" xfId="0" applyFont="1" applyFill="1" applyBorder="1" applyAlignment="1">
      <alignment horizontal="center"/>
    </xf>
    <xf numFmtId="3" fontId="3" fillId="0" borderId="1" xfId="0" applyNumberFormat="1" applyFont="1" applyFill="1" applyBorder="1" applyAlignment="1" applyProtection="1">
      <alignment horizontal="center"/>
      <protection locked="0"/>
    </xf>
    <xf numFmtId="0" fontId="11" fillId="0" borderId="0" xfId="0" applyFont="1" applyAlignment="1" applyProtection="1">
      <alignment horizontal="center" vertical="center"/>
    </xf>
    <xf numFmtId="0" fontId="3" fillId="0" borderId="4" xfId="0" applyFont="1" applyBorder="1" applyAlignment="1" applyProtection="1">
      <alignment horizontal="justify" vertical="center"/>
    </xf>
    <xf numFmtId="0" fontId="3" fillId="0" borderId="6" xfId="0" applyFont="1" applyBorder="1" applyAlignment="1">
      <alignment horizontal="center"/>
    </xf>
    <xf numFmtId="2" fontId="0" fillId="0" borderId="0" xfId="0" applyNumberFormat="1" applyFill="1" applyBorder="1" applyAlignment="1">
      <alignment horizontal="center"/>
    </xf>
    <xf numFmtId="0" fontId="3" fillId="0" borderId="0" xfId="0" applyFont="1" applyFill="1"/>
    <xf numFmtId="0" fontId="0" fillId="0" borderId="2" xfId="0" applyFill="1" applyBorder="1" applyAlignment="1">
      <alignment horizontal="center"/>
    </xf>
    <xf numFmtId="16" fontId="0" fillId="0" borderId="2" xfId="0" applyNumberFormat="1" applyFill="1" applyBorder="1" applyAlignment="1">
      <alignment horizontal="center"/>
    </xf>
    <xf numFmtId="168" fontId="0" fillId="0" borderId="2" xfId="0" applyNumberFormat="1" applyBorder="1" applyAlignment="1">
      <alignment horizontal="center"/>
    </xf>
    <xf numFmtId="0" fontId="8" fillId="0" borderId="2" xfId="0" applyFont="1" applyBorder="1" applyAlignment="1" applyProtection="1">
      <alignment horizontal="center" vertical="center" wrapText="1"/>
    </xf>
    <xf numFmtId="0" fontId="4" fillId="0" borderId="4" xfId="0" applyFont="1" applyBorder="1" applyAlignment="1" applyProtection="1">
      <alignment horizontal="center" vertical="center"/>
    </xf>
    <xf numFmtId="0" fontId="3" fillId="0" borderId="3"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3" fillId="2" borderId="2" xfId="0" applyFont="1" applyFill="1" applyBorder="1" applyAlignment="1" applyProtection="1">
      <alignment horizontal="center"/>
      <protection locked="0"/>
    </xf>
    <xf numFmtId="167" fontId="3" fillId="0" borderId="2" xfId="0" applyNumberFormat="1" applyFont="1" applyFill="1" applyBorder="1" applyAlignment="1" applyProtection="1">
      <alignment horizontal="center"/>
    </xf>
    <xf numFmtId="166" fontId="3" fillId="0" borderId="2" xfId="0" applyNumberFormat="1" applyFont="1" applyBorder="1" applyAlignment="1" applyProtection="1">
      <alignment horizontal="center"/>
    </xf>
    <xf numFmtId="0" fontId="8" fillId="0" borderId="0" xfId="0" applyFont="1" applyAlignment="1" applyProtection="1">
      <alignment horizontal="left"/>
    </xf>
    <xf numFmtId="0" fontId="0" fillId="0" borderId="0" xfId="0" applyAlignment="1" applyProtection="1">
      <alignment horizontal="center"/>
    </xf>
    <xf numFmtId="0" fontId="11" fillId="0" borderId="0" xfId="0" applyFont="1" applyAlignment="1" applyProtection="1">
      <alignment horizontal="left" vertical="center"/>
    </xf>
    <xf numFmtId="0" fontId="8" fillId="0" borderId="0" xfId="0" applyFont="1" applyBorder="1" applyAlignment="1" applyProtection="1">
      <alignment horizontal="left"/>
    </xf>
    <xf numFmtId="0" fontId="0" fillId="0" borderId="0" xfId="0" applyAlignment="1">
      <alignment horizontal="center"/>
    </xf>
    <xf numFmtId="0" fontId="2" fillId="0" borderId="5" xfId="0" applyFont="1" applyBorder="1"/>
    <xf numFmtId="0" fontId="10" fillId="0" borderId="5" xfId="0" applyFont="1" applyBorder="1"/>
    <xf numFmtId="0" fontId="10" fillId="0" borderId="3" xfId="0" applyFont="1" applyBorder="1"/>
    <xf numFmtId="0" fontId="2" fillId="0" borderId="3" xfId="0" applyFont="1" applyBorder="1" applyAlignment="1">
      <alignment horizontal="center"/>
    </xf>
    <xf numFmtId="0" fontId="2" fillId="0" borderId="8" xfId="0" applyFont="1" applyBorder="1"/>
    <xf numFmtId="0" fontId="2" fillId="0" borderId="8" xfId="0" applyFont="1" applyBorder="1" applyAlignment="1">
      <alignment horizontal="center" vertical="top" wrapText="1"/>
    </xf>
    <xf numFmtId="0" fontId="2" fillId="0" borderId="6" xfId="0" applyFont="1" applyBorder="1" applyAlignment="1">
      <alignment horizontal="center" vertical="center"/>
    </xf>
    <xf numFmtId="0" fontId="2" fillId="0" borderId="6" xfId="0" applyFont="1" applyBorder="1"/>
    <xf numFmtId="2" fontId="0" fillId="0" borderId="0" xfId="0" applyNumberFormat="1"/>
    <xf numFmtId="169" fontId="2" fillId="0" borderId="6" xfId="1" applyNumberFormat="1" applyFont="1" applyBorder="1" applyAlignment="1">
      <alignment horizontal="center" vertical="top" wrapText="1"/>
    </xf>
    <xf numFmtId="169" fontId="2" fillId="0" borderId="2" xfId="1" applyNumberFormat="1" applyFont="1" applyBorder="1" applyAlignment="1">
      <alignment horizontal="center" vertical="top" wrapText="1"/>
    </xf>
    <xf numFmtId="0" fontId="2" fillId="0" borderId="2" xfId="0" applyFont="1" applyBorder="1" applyAlignment="1">
      <alignment horizontal="right"/>
    </xf>
    <xf numFmtId="169" fontId="2" fillId="0" borderId="0" xfId="1" applyNumberFormat="1" applyFont="1" applyBorder="1" applyAlignment="1">
      <alignment horizontal="center" vertical="top" wrapText="1"/>
    </xf>
    <xf numFmtId="0" fontId="8" fillId="0" borderId="0" xfId="0" applyFont="1" applyFill="1" applyBorder="1" applyAlignment="1"/>
    <xf numFmtId="0" fontId="4" fillId="0" borderId="0" xfId="0" applyFont="1" applyBorder="1" applyAlignment="1">
      <alignment horizontal="center"/>
    </xf>
    <xf numFmtId="2" fontId="3" fillId="0" borderId="0" xfId="0" applyNumberFormat="1" applyFont="1" applyAlignment="1">
      <alignment horizontal="center"/>
    </xf>
    <xf numFmtId="2" fontId="2" fillId="3" borderId="2" xfId="0" applyNumberFormat="1" applyFont="1" applyFill="1" applyBorder="1" applyAlignment="1" applyProtection="1">
      <alignment horizontal="center"/>
    </xf>
    <xf numFmtId="2" fontId="15" fillId="3" borderId="2" xfId="0" applyNumberFormat="1" applyFont="1" applyFill="1" applyBorder="1" applyAlignment="1" applyProtection="1">
      <alignment horizontal="center"/>
    </xf>
    <xf numFmtId="166" fontId="9" fillId="3" borderId="2" xfId="0" applyNumberFormat="1" applyFont="1" applyFill="1" applyBorder="1" applyAlignment="1" applyProtection="1">
      <alignment horizontal="center"/>
    </xf>
    <xf numFmtId="49" fontId="20" fillId="0" borderId="2" xfId="0" applyNumberFormat="1" applyFont="1" applyBorder="1" applyAlignment="1">
      <alignment horizontal="center"/>
    </xf>
    <xf numFmtId="49" fontId="22" fillId="0" borderId="0" xfId="0" applyNumberFormat="1" applyFont="1" applyBorder="1" applyAlignment="1">
      <alignment horizontal="center"/>
    </xf>
    <xf numFmtId="166" fontId="0" fillId="0" borderId="4" xfId="0" applyNumberFormat="1" applyBorder="1"/>
    <xf numFmtId="0" fontId="3" fillId="0" borderId="4" xfId="0" applyFont="1" applyBorder="1"/>
    <xf numFmtId="0" fontId="4" fillId="0" borderId="9" xfId="0" applyFont="1" applyBorder="1"/>
    <xf numFmtId="0" fontId="4" fillId="0" borderId="12" xfId="0" applyFont="1" applyBorder="1"/>
    <xf numFmtId="0" fontId="4" fillId="0" borderId="4" xfId="0" applyFont="1" applyBorder="1"/>
    <xf numFmtId="0" fontId="4" fillId="0" borderId="2" xfId="0" applyFont="1" applyFill="1" applyBorder="1"/>
    <xf numFmtId="0" fontId="2" fillId="0" borderId="6" xfId="0" applyFont="1" applyBorder="1" applyAlignment="1">
      <alignment horizontal="center"/>
    </xf>
    <xf numFmtId="0" fontId="4" fillId="0" borderId="2" xfId="0" applyFont="1" applyBorder="1" applyAlignment="1">
      <alignment horizontal="right"/>
    </xf>
    <xf numFmtId="0" fontId="4" fillId="0" borderId="0" xfId="0" applyFont="1" applyBorder="1" applyAlignment="1">
      <alignment horizontal="right"/>
    </xf>
    <xf numFmtId="0" fontId="3" fillId="0" borderId="6" xfId="0" applyFont="1" applyBorder="1"/>
    <xf numFmtId="0" fontId="3" fillId="0" borderId="3" xfId="0" applyFont="1" applyBorder="1" applyAlignment="1">
      <alignment horizontal="center"/>
    </xf>
    <xf numFmtId="0" fontId="3" fillId="0" borderId="31" xfId="0" applyFont="1" applyBorder="1" applyAlignment="1">
      <alignment horizontal="center"/>
    </xf>
    <xf numFmtId="0" fontId="3" fillId="0" borderId="12" xfId="0" applyFont="1" applyBorder="1" applyAlignment="1">
      <alignment horizontal="center"/>
    </xf>
    <xf numFmtId="0" fontId="4" fillId="0" borderId="4" xfId="0" applyFont="1" applyBorder="1" applyAlignment="1">
      <alignment horizontal="center"/>
    </xf>
    <xf numFmtId="3" fontId="0" fillId="0" borderId="0" xfId="0" applyNumberFormat="1" applyProtection="1"/>
    <xf numFmtId="2" fontId="6" fillId="0" borderId="23" xfId="0" applyNumberFormat="1" applyFont="1" applyBorder="1" applyAlignment="1" applyProtection="1">
      <alignment horizontal="center"/>
    </xf>
    <xf numFmtId="2" fontId="6" fillId="2" borderId="2" xfId="0" applyNumberFormat="1" applyFont="1" applyFill="1" applyBorder="1"/>
    <xf numFmtId="2" fontId="6" fillId="0" borderId="2" xfId="0" applyNumberFormat="1" applyFont="1" applyBorder="1"/>
    <xf numFmtId="0" fontId="4" fillId="0" borderId="3" xfId="0" applyFont="1" applyBorder="1"/>
    <xf numFmtId="0" fontId="4" fillId="0" borderId="32" xfId="0" applyFont="1" applyBorder="1"/>
    <xf numFmtId="0" fontId="4" fillId="0" borderId="6" xfId="0" applyFont="1" applyBorder="1" applyAlignment="1">
      <alignment wrapText="1"/>
    </xf>
    <xf numFmtId="0" fontId="4" fillId="0" borderId="2" xfId="0" applyFont="1" applyBorder="1" applyAlignment="1">
      <alignment wrapText="1"/>
    </xf>
    <xf numFmtId="0" fontId="4" fillId="0" borderId="8" xfId="0" applyFont="1" applyBorder="1" applyAlignment="1">
      <alignment horizontal="right"/>
    </xf>
    <xf numFmtId="0" fontId="3" fillId="0" borderId="0" xfId="0" applyFont="1" applyFill="1" applyAlignment="1"/>
    <xf numFmtId="168" fontId="22" fillId="0" borderId="2" xfId="0" applyNumberFormat="1" applyFont="1" applyBorder="1" applyAlignment="1">
      <alignment horizontal="center"/>
    </xf>
    <xf numFmtId="168" fontId="0" fillId="0" borderId="0" xfId="0" applyNumberFormat="1"/>
    <xf numFmtId="168" fontId="20" fillId="0" borderId="2" xfId="0" applyNumberFormat="1" applyFont="1" applyBorder="1" applyAlignment="1">
      <alignment horizontal="center"/>
    </xf>
    <xf numFmtId="2" fontId="3" fillId="0" borderId="2" xfId="0" applyNumberFormat="1" applyFont="1" applyBorder="1"/>
    <xf numFmtId="3" fontId="3" fillId="0" borderId="31" xfId="0" applyNumberFormat="1" applyFont="1" applyBorder="1" applyAlignment="1">
      <alignment horizontal="center"/>
    </xf>
    <xf numFmtId="3" fontId="3" fillId="0" borderId="12" xfId="0" applyNumberFormat="1" applyFont="1" applyBorder="1" applyAlignment="1">
      <alignment horizontal="center"/>
    </xf>
    <xf numFmtId="0" fontId="3" fillId="2" borderId="0" xfId="0" applyFont="1" applyFill="1" applyBorder="1" applyAlignment="1" applyProtection="1">
      <alignment horizontal="justify" vertical="center"/>
      <protection locked="0"/>
    </xf>
    <xf numFmtId="0" fontId="3" fillId="2" borderId="0" xfId="0" applyFont="1" applyFill="1" applyBorder="1" applyAlignment="1" applyProtection="1">
      <alignment horizontal="center"/>
      <protection locked="0"/>
    </xf>
    <xf numFmtId="0" fontId="23" fillId="0" borderId="0" xfId="0" applyFont="1" applyProtection="1"/>
    <xf numFmtId="0" fontId="3" fillId="0" borderId="5" xfId="0" applyFont="1" applyBorder="1" applyAlignment="1">
      <alignment horizontal="center"/>
    </xf>
    <xf numFmtId="0" fontId="3" fillId="0" borderId="16" xfId="0" applyFont="1" applyBorder="1" applyAlignment="1">
      <alignment horizontal="center"/>
    </xf>
    <xf numFmtId="0" fontId="3" fillId="0" borderId="8" xfId="0" applyFont="1" applyBorder="1" applyAlignment="1">
      <alignment horizontal="center"/>
    </xf>
    <xf numFmtId="0" fontId="2" fillId="0" borderId="12" xfId="0" applyFont="1" applyBorder="1" applyAlignment="1">
      <alignment horizontal="center"/>
    </xf>
    <xf numFmtId="164" fontId="0" fillId="0" borderId="2" xfId="0" quotePrefix="1" applyNumberFormat="1" applyBorder="1" applyAlignment="1">
      <alignment horizontal="center"/>
    </xf>
    <xf numFmtId="168" fontId="0" fillId="0" borderId="2" xfId="0" quotePrefix="1" applyNumberFormat="1" applyBorder="1" applyAlignment="1">
      <alignment horizontal="center"/>
    </xf>
    <xf numFmtId="168" fontId="2" fillId="0" borderId="2" xfId="0" applyNumberFormat="1" applyFont="1" applyFill="1" applyBorder="1" applyAlignment="1">
      <alignment horizontal="center"/>
    </xf>
    <xf numFmtId="0" fontId="10" fillId="0" borderId="2" xfId="0" applyFont="1" applyBorder="1" applyAlignment="1">
      <alignment horizontal="center"/>
    </xf>
    <xf numFmtId="0" fontId="10" fillId="0" borderId="9" xfId="0" applyFont="1" applyBorder="1" applyAlignment="1">
      <alignment horizontal="center"/>
    </xf>
    <xf numFmtId="0" fontId="10" fillId="0" borderId="12" xfId="0" applyFont="1" applyBorder="1" applyAlignment="1">
      <alignment horizontal="center"/>
    </xf>
    <xf numFmtId="0" fontId="10" fillId="0" borderId="4" xfId="0" applyFont="1" applyBorder="1" applyAlignment="1">
      <alignment horizontal="left"/>
    </xf>
    <xf numFmtId="0" fontId="0" fillId="0" borderId="3" xfId="0" applyBorder="1" applyAlignment="1">
      <alignment horizontal="center"/>
    </xf>
    <xf numFmtId="2" fontId="3" fillId="0" borderId="2" xfId="0" applyNumberFormat="1" applyFont="1" applyBorder="1" applyAlignment="1">
      <alignment horizontal="center"/>
    </xf>
    <xf numFmtId="2" fontId="3" fillId="0" borderId="0" xfId="0" applyNumberFormat="1" applyFont="1" applyBorder="1"/>
    <xf numFmtId="0" fontId="4" fillId="0" borderId="9" xfId="0" applyFont="1" applyBorder="1" applyAlignment="1">
      <alignment horizontal="center"/>
    </xf>
    <xf numFmtId="0" fontId="11" fillId="0" borderId="0" xfId="0" applyFont="1" applyAlignment="1">
      <alignment horizontal="center"/>
    </xf>
    <xf numFmtId="168" fontId="8" fillId="0" borderId="0" xfId="0" applyNumberFormat="1" applyFont="1" applyFill="1" applyBorder="1" applyAlignment="1" applyProtection="1">
      <protection locked="0"/>
    </xf>
    <xf numFmtId="0" fontId="24" fillId="0" borderId="0" xfId="0" applyFont="1"/>
    <xf numFmtId="0" fontId="3" fillId="0" borderId="2" xfId="0" applyFont="1" applyFill="1" applyBorder="1" applyAlignment="1">
      <alignment horizontal="center"/>
    </xf>
    <xf numFmtId="0" fontId="10" fillId="0" borderId="0" xfId="0" applyFont="1" applyAlignment="1">
      <alignment horizontal="left"/>
    </xf>
    <xf numFmtId="0" fontId="11" fillId="0" borderId="18" xfId="0" applyFont="1" applyBorder="1" applyAlignment="1">
      <alignment horizontal="center"/>
    </xf>
    <xf numFmtId="0" fontId="11" fillId="0" borderId="0" xfId="0" applyFont="1"/>
    <xf numFmtId="0" fontId="12" fillId="0" borderId="0" xfId="0" applyFont="1" applyBorder="1" applyAlignment="1">
      <alignment horizontal="center"/>
    </xf>
    <xf numFmtId="0" fontId="12" fillId="0" borderId="17" xfId="0" applyFont="1" applyBorder="1"/>
    <xf numFmtId="0" fontId="12" fillId="0" borderId="19" xfId="0" applyFont="1" applyBorder="1"/>
    <xf numFmtId="0" fontId="12" fillId="0" borderId="0" xfId="0" applyFont="1" applyBorder="1"/>
    <xf numFmtId="0" fontId="12" fillId="0" borderId="18" xfId="0" applyFont="1" applyBorder="1" applyAlignment="1">
      <alignment horizontal="center"/>
    </xf>
    <xf numFmtId="0" fontId="12" fillId="0" borderId="18" xfId="0" applyFont="1" applyBorder="1"/>
    <xf numFmtId="0" fontId="12" fillId="0" borderId="33" xfId="0" applyFont="1" applyBorder="1"/>
    <xf numFmtId="0" fontId="12" fillId="0" borderId="13" xfId="0" applyFont="1" applyBorder="1"/>
    <xf numFmtId="0" fontId="12" fillId="0" borderId="34" xfId="0" applyFont="1" applyBorder="1"/>
    <xf numFmtId="0" fontId="12" fillId="0" borderId="35" xfId="0" applyFont="1" applyBorder="1"/>
    <xf numFmtId="0" fontId="12" fillId="0" borderId="36" xfId="0" applyFont="1" applyBorder="1"/>
    <xf numFmtId="0" fontId="12" fillId="0" borderId="25" xfId="0" applyFont="1" applyBorder="1"/>
    <xf numFmtId="0" fontId="12" fillId="0" borderId="14" xfId="0" applyFont="1" applyBorder="1"/>
    <xf numFmtId="0" fontId="12" fillId="0" borderId="3" xfId="0" applyFont="1" applyBorder="1"/>
    <xf numFmtId="0" fontId="12" fillId="0" borderId="5" xfId="0" applyFont="1" applyBorder="1"/>
    <xf numFmtId="0" fontId="12" fillId="0" borderId="16" xfId="0" applyFont="1" applyBorder="1"/>
    <xf numFmtId="0" fontId="12" fillId="0" borderId="13" xfId="0" applyFont="1" applyBorder="1" applyAlignment="1">
      <alignment horizontal="center"/>
    </xf>
    <xf numFmtId="0" fontId="12" fillId="0" borderId="37" xfId="0" applyFont="1" applyBorder="1"/>
    <xf numFmtId="0" fontId="12" fillId="0" borderId="34" xfId="0" applyFont="1" applyBorder="1" applyAlignment="1">
      <alignment horizontal="center"/>
    </xf>
    <xf numFmtId="0" fontId="12" fillId="0" borderId="26" xfId="0" applyFont="1" applyBorder="1"/>
    <xf numFmtId="0" fontId="8" fillId="5" borderId="0" xfId="0" applyFont="1" applyFill="1"/>
    <xf numFmtId="0" fontId="8" fillId="5" borderId="0" xfId="0" applyFont="1" applyFill="1" applyBorder="1"/>
    <xf numFmtId="0" fontId="0" fillId="5" borderId="0" xfId="0" applyFill="1"/>
    <xf numFmtId="0" fontId="0" fillId="5" borderId="0" xfId="0" applyFill="1" applyBorder="1"/>
    <xf numFmtId="3" fontId="15" fillId="0" borderId="2" xfId="0" applyNumberFormat="1" applyFont="1" applyBorder="1" applyAlignment="1">
      <alignment horizontal="center"/>
    </xf>
    <xf numFmtId="166" fontId="6" fillId="2" borderId="2" xfId="0" applyNumberFormat="1" applyFont="1" applyFill="1" applyBorder="1" applyAlignment="1">
      <alignment horizontal="center"/>
    </xf>
    <xf numFmtId="170" fontId="6" fillId="0" borderId="4" xfId="0" applyNumberFormat="1" applyFont="1" applyBorder="1"/>
    <xf numFmtId="171" fontId="6" fillId="2" borderId="4" xfId="0" applyNumberFormat="1" applyFont="1" applyFill="1" applyBorder="1"/>
    <xf numFmtId="171" fontId="6" fillId="0" borderId="4" xfId="0" applyNumberFormat="1" applyFont="1" applyBorder="1"/>
    <xf numFmtId="0" fontId="9" fillId="0" borderId="4" xfId="0" applyFont="1" applyFill="1" applyBorder="1" applyAlignment="1" applyProtection="1">
      <alignment horizontal="left" vertical="center"/>
      <protection locked="0"/>
    </xf>
    <xf numFmtId="0" fontId="8" fillId="6" borderId="0" xfId="0" applyFont="1" applyFill="1" applyProtection="1"/>
    <xf numFmtId="0" fontId="8" fillId="6" borderId="0" xfId="0" applyFont="1" applyFill="1" applyBorder="1" applyAlignment="1" applyProtection="1">
      <protection locked="0"/>
    </xf>
    <xf numFmtId="0" fontId="0" fillId="6" borderId="0" xfId="0" applyFill="1" applyProtection="1"/>
    <xf numFmtId="0" fontId="6" fillId="0" borderId="0" xfId="0" applyFont="1" applyFill="1" applyBorder="1"/>
    <xf numFmtId="3" fontId="6" fillId="0" borderId="0" xfId="0" applyNumberFormat="1" applyFont="1" applyFill="1" applyBorder="1" applyAlignment="1">
      <alignment horizontal="center"/>
    </xf>
    <xf numFmtId="0" fontId="3" fillId="0" borderId="0" xfId="0" applyFont="1" applyFill="1" applyAlignment="1" applyProtection="1"/>
    <xf numFmtId="0" fontId="3" fillId="7" borderId="0" xfId="0" applyFont="1" applyFill="1" applyProtection="1"/>
    <xf numFmtId="0" fontId="0" fillId="7" borderId="0" xfId="0" applyFill="1" applyProtection="1"/>
    <xf numFmtId="168" fontId="6" fillId="2" borderId="32" xfId="1" applyNumberFormat="1" applyFont="1" applyFill="1" applyBorder="1" applyAlignment="1" applyProtection="1">
      <alignment horizontal="center"/>
      <protection locked="0"/>
    </xf>
    <xf numFmtId="0" fontId="8" fillId="0" borderId="0" xfId="0" applyFont="1" applyFill="1" applyAlignment="1"/>
    <xf numFmtId="167" fontId="13" fillId="0" borderId="2" xfId="1" applyNumberFormat="1" applyFont="1" applyBorder="1" applyAlignment="1">
      <alignment horizontal="center"/>
    </xf>
    <xf numFmtId="168" fontId="2" fillId="0" borderId="2" xfId="0" applyNumberFormat="1" applyFont="1" applyBorder="1" applyAlignment="1">
      <alignment horizontal="center"/>
    </xf>
    <xf numFmtId="168" fontId="3" fillId="2" borderId="6" xfId="1" applyNumberFormat="1" applyFont="1" applyFill="1" applyBorder="1" applyAlignment="1">
      <alignment horizontal="center"/>
    </xf>
    <xf numFmtId="3" fontId="0" fillId="0" borderId="4" xfId="0" applyNumberFormat="1" applyBorder="1"/>
    <xf numFmtId="168" fontId="2" fillId="0" borderId="0" xfId="0" applyNumberFormat="1" applyFont="1" applyAlignment="1" applyProtection="1">
      <alignment horizontal="center"/>
    </xf>
    <xf numFmtId="168" fontId="0" fillId="0" borderId="0" xfId="0" applyNumberFormat="1" applyProtection="1"/>
    <xf numFmtId="0" fontId="25" fillId="0" borderId="0" xfId="0" applyFont="1"/>
    <xf numFmtId="0" fontId="26" fillId="0" borderId="0" xfId="0" applyFont="1" applyAlignment="1">
      <alignment horizontal="center"/>
    </xf>
    <xf numFmtId="0" fontId="25" fillId="0" borderId="25" xfId="0" applyFont="1" applyBorder="1"/>
    <xf numFmtId="0" fontId="25" fillId="0" borderId="27" xfId="0" applyFont="1" applyBorder="1"/>
    <xf numFmtId="0" fontId="25" fillId="0" borderId="14" xfId="0" applyFont="1" applyBorder="1"/>
    <xf numFmtId="0" fontId="25" fillId="0" borderId="38" xfId="0" applyFont="1" applyBorder="1"/>
    <xf numFmtId="0" fontId="25" fillId="0" borderId="0" xfId="0" applyFont="1" applyBorder="1"/>
    <xf numFmtId="0" fontId="25" fillId="0" borderId="39" xfId="0" applyFont="1" applyBorder="1"/>
    <xf numFmtId="0" fontId="25" fillId="0" borderId="35" xfId="0" applyFont="1" applyBorder="1"/>
    <xf numFmtId="0" fontId="25" fillId="0" borderId="37" xfId="0" applyFont="1" applyBorder="1"/>
    <xf numFmtId="0" fontId="25" fillId="0" borderId="36" xfId="0" applyFont="1" applyBorder="1"/>
    <xf numFmtId="0" fontId="26" fillId="0" borderId="0" xfId="0" applyFont="1" applyBorder="1" applyAlignment="1">
      <alignment horizontal="center"/>
    </xf>
    <xf numFmtId="0" fontId="27" fillId="0" borderId="0" xfId="0" applyFont="1" applyBorder="1" applyAlignment="1">
      <alignment horizontal="center"/>
    </xf>
    <xf numFmtId="0" fontId="28" fillId="0" borderId="0" xfId="0" applyFont="1" applyBorder="1"/>
    <xf numFmtId="0" fontId="25" fillId="0" borderId="0" xfId="0" applyFont="1" applyFill="1" applyBorder="1"/>
    <xf numFmtId="0" fontId="29" fillId="0" borderId="0" xfId="0" applyFont="1" applyFill="1"/>
    <xf numFmtId="0" fontId="30" fillId="0" borderId="2" xfId="0" applyFont="1" applyBorder="1" applyAlignment="1">
      <alignment horizontal="center"/>
    </xf>
    <xf numFmtId="0" fontId="31" fillId="0" borderId="2" xfId="0" applyFont="1" applyBorder="1" applyAlignment="1">
      <alignment horizontal="left"/>
    </xf>
    <xf numFmtId="2" fontId="31" fillId="0" borderId="2" xfId="0" applyNumberFormat="1" applyFont="1" applyBorder="1" applyAlignment="1">
      <alignment horizontal="center"/>
    </xf>
    <xf numFmtId="0" fontId="30" fillId="0" borderId="2" xfId="0" applyFont="1" applyBorder="1"/>
    <xf numFmtId="2" fontId="30" fillId="2" borderId="2" xfId="0" applyNumberFormat="1" applyFont="1" applyFill="1" applyBorder="1" applyAlignment="1">
      <alignment horizontal="center"/>
    </xf>
    <xf numFmtId="0" fontId="31" fillId="0" borderId="0" xfId="0" applyFont="1" applyBorder="1"/>
    <xf numFmtId="0" fontId="31" fillId="0" borderId="0" xfId="0" applyFont="1"/>
    <xf numFmtId="164" fontId="30" fillId="0" borderId="2" xfId="1" applyFont="1" applyBorder="1" applyAlignment="1">
      <alignment horizontal="left" indent="2"/>
    </xf>
    <xf numFmtId="168" fontId="31" fillId="0" borderId="2" xfId="1" applyNumberFormat="1" applyFont="1" applyBorder="1" applyAlignment="1">
      <alignment horizontal="left" indent="2"/>
    </xf>
    <xf numFmtId="166" fontId="31" fillId="0" borderId="2" xfId="0" applyNumberFormat="1" applyFont="1" applyBorder="1" applyAlignment="1">
      <alignment horizontal="right"/>
    </xf>
    <xf numFmtId="166" fontId="31" fillId="0" borderId="2" xfId="0" applyNumberFormat="1" applyFont="1" applyFill="1" applyBorder="1" applyAlignment="1">
      <alignment horizontal="center"/>
    </xf>
    <xf numFmtId="166" fontId="31" fillId="0" borderId="2" xfId="0" applyNumberFormat="1" applyFont="1" applyBorder="1"/>
    <xf numFmtId="168" fontId="31" fillId="0" borderId="2" xfId="1" applyNumberFormat="1" applyFont="1" applyBorder="1"/>
    <xf numFmtId="168" fontId="6" fillId="0" borderId="32" xfId="1" applyNumberFormat="1" applyFont="1" applyFill="1" applyBorder="1" applyAlignment="1">
      <alignment horizontal="center"/>
    </xf>
    <xf numFmtId="0" fontId="10" fillId="0" borderId="0" xfId="0" applyFont="1" applyFill="1"/>
    <xf numFmtId="16" fontId="10" fillId="0" borderId="2" xfId="0" applyNumberFormat="1" applyFont="1" applyFill="1" applyBorder="1" applyAlignment="1">
      <alignment horizontal="center"/>
    </xf>
    <xf numFmtId="0" fontId="4" fillId="0" borderId="0" xfId="0" applyFont="1" applyBorder="1" applyAlignment="1">
      <alignment horizontal="left"/>
    </xf>
    <xf numFmtId="0" fontId="21" fillId="0" borderId="0" xfId="0" applyFont="1" applyAlignment="1"/>
    <xf numFmtId="166" fontId="3" fillId="0" borderId="0" xfId="0" applyNumberFormat="1" applyFont="1" applyBorder="1" applyAlignment="1">
      <alignment horizontal="center"/>
    </xf>
    <xf numFmtId="166" fontId="4" fillId="0" borderId="0" xfId="0" applyNumberFormat="1" applyFont="1" applyBorder="1" applyAlignment="1">
      <alignment horizontal="center"/>
    </xf>
    <xf numFmtId="166" fontId="31" fillId="0" borderId="2" xfId="0" applyNumberFormat="1" applyFont="1" applyBorder="1" applyAlignment="1">
      <alignment horizontal="center"/>
    </xf>
    <xf numFmtId="0" fontId="31" fillId="0" borderId="4" xfId="0" applyFont="1" applyBorder="1" applyAlignment="1">
      <alignment horizontal="left"/>
    </xf>
    <xf numFmtId="0" fontId="2" fillId="0" borderId="0" xfId="0" applyFont="1" applyBorder="1" applyAlignment="1" applyProtection="1"/>
    <xf numFmtId="0" fontId="3" fillId="10" borderId="0" xfId="0" applyFont="1" applyFill="1" applyProtection="1"/>
    <xf numFmtId="0" fontId="0" fillId="10" borderId="0" xfId="0" applyFill="1" applyProtection="1"/>
    <xf numFmtId="166" fontId="6" fillId="0" borderId="2" xfId="0" applyNumberFormat="1" applyFont="1" applyBorder="1"/>
    <xf numFmtId="0" fontId="10" fillId="0" borderId="0" xfId="0" applyFont="1" applyFill="1" applyBorder="1"/>
    <xf numFmtId="10" fontId="0" fillId="0" borderId="2" xfId="4" applyNumberFormat="1" applyFont="1" applyBorder="1"/>
    <xf numFmtId="0" fontId="3" fillId="0" borderId="0" xfId="0" applyFont="1" applyAlignment="1">
      <alignment horizontal="left"/>
    </xf>
    <xf numFmtId="0" fontId="7" fillId="0" borderId="14" xfId="0" applyFont="1" applyBorder="1" applyAlignment="1">
      <alignment horizontal="center"/>
    </xf>
    <xf numFmtId="0" fontId="7" fillId="0" borderId="2" xfId="0" applyFont="1" applyBorder="1" applyAlignment="1" applyProtection="1">
      <alignment horizontal="center" vertical="center" wrapText="1"/>
    </xf>
    <xf numFmtId="0" fontId="0" fillId="0" borderId="2" xfId="0" applyBorder="1" applyProtection="1"/>
    <xf numFmtId="0" fontId="2" fillId="11" borderId="0" xfId="0" applyFont="1" applyFill="1" applyProtection="1"/>
    <xf numFmtId="0" fontId="0" fillId="11" borderId="0" xfId="0" applyFill="1" applyAlignment="1" applyProtection="1"/>
    <xf numFmtId="0" fontId="2" fillId="11" borderId="0" xfId="0" applyFont="1" applyFill="1" applyAlignment="1" applyProtection="1"/>
    <xf numFmtId="0" fontId="4" fillId="0" borderId="0" xfId="0" applyFont="1" applyProtection="1"/>
    <xf numFmtId="0" fontId="0" fillId="0" borderId="2" xfId="0" applyFill="1" applyBorder="1"/>
    <xf numFmtId="44" fontId="2" fillId="0" borderId="2" xfId="2" applyNumberFormat="1" applyFont="1" applyBorder="1" applyAlignment="1">
      <alignment horizontal="left" vertical="top" wrapText="1"/>
    </xf>
    <xf numFmtId="44" fontId="2" fillId="0" borderId="6" xfId="1" applyNumberFormat="1" applyFont="1" applyBorder="1" applyAlignment="1">
      <alignment horizontal="center" vertical="top" wrapText="1"/>
    </xf>
    <xf numFmtId="44" fontId="2" fillId="0" borderId="2" xfId="1" applyNumberFormat="1" applyFont="1" applyBorder="1" applyAlignment="1">
      <alignment horizontal="center" vertical="top" wrapText="1"/>
    </xf>
    <xf numFmtId="0" fontId="9" fillId="10" borderId="2" xfId="0" applyNumberFormat="1" applyFont="1" applyFill="1" applyBorder="1"/>
    <xf numFmtId="0" fontId="9" fillId="0" borderId="2" xfId="0" applyFont="1" applyFill="1" applyBorder="1"/>
    <xf numFmtId="172" fontId="6" fillId="0" borderId="2" xfId="1" applyNumberFormat="1" applyFont="1" applyBorder="1" applyAlignment="1">
      <alignment horizontal="center"/>
    </xf>
    <xf numFmtId="173" fontId="6" fillId="0" borderId="2" xfId="1" applyNumberFormat="1" applyFont="1" applyBorder="1" applyAlignment="1">
      <alignment horizontal="right"/>
    </xf>
    <xf numFmtId="0" fontId="8" fillId="0" borderId="0" xfId="0" applyFont="1" applyFill="1" applyBorder="1" applyProtection="1"/>
    <xf numFmtId="0" fontId="29" fillId="0" borderId="2" xfId="0" applyFont="1" applyBorder="1" applyAlignment="1">
      <alignment horizontal="left"/>
    </xf>
    <xf numFmtId="0" fontId="32" fillId="0" borderId="0" xfId="0" applyFont="1" applyAlignment="1"/>
    <xf numFmtId="0" fontId="9" fillId="0" borderId="2" xfId="0" applyFont="1" applyBorder="1"/>
    <xf numFmtId="0" fontId="9" fillId="0" borderId="0" xfId="0" applyFont="1" applyAlignment="1" applyProtection="1"/>
    <xf numFmtId="0" fontId="9" fillId="0" borderId="2" xfId="0" applyFont="1" applyFill="1" applyBorder="1" applyAlignment="1" applyProtection="1">
      <alignment horizontal="right"/>
      <protection locked="0"/>
    </xf>
    <xf numFmtId="0" fontId="26" fillId="0" borderId="0" xfId="0" applyFont="1" applyBorder="1" applyAlignment="1">
      <alignment horizontal="center"/>
    </xf>
    <xf numFmtId="0" fontId="27" fillId="0" borderId="0" xfId="0" applyFont="1" applyBorder="1" applyAlignment="1">
      <alignment horizontal="center"/>
    </xf>
    <xf numFmtId="0" fontId="21" fillId="0" borderId="0" xfId="0" applyFont="1" applyAlignment="1">
      <alignment horizontal="center"/>
    </xf>
    <xf numFmtId="0" fontId="2" fillId="0" borderId="0" xfId="0" applyFont="1" applyAlignment="1">
      <alignment horizontal="center"/>
    </xf>
    <xf numFmtId="0" fontId="21" fillId="0" borderId="0" xfId="0" applyFont="1" applyFill="1" applyBorder="1" applyAlignment="1">
      <alignment horizontal="center"/>
    </xf>
    <xf numFmtId="0" fontId="11" fillId="0" borderId="0" xfId="0" applyFont="1" applyFill="1" applyBorder="1" applyAlignment="1">
      <alignment horizontal="center"/>
    </xf>
    <xf numFmtId="0" fontId="3" fillId="0" borderId="0" xfId="0" applyFont="1" applyFill="1" applyBorder="1" applyAlignment="1" applyProtection="1">
      <alignment vertical="top" wrapText="1"/>
      <protection locked="0"/>
    </xf>
    <xf numFmtId="0" fontId="8" fillId="0" borderId="0" xfId="0" applyFont="1" applyAlignment="1"/>
    <xf numFmtId="0" fontId="10" fillId="2" borderId="0" xfId="0" applyFont="1" applyFill="1" applyAlignment="1">
      <alignment horizontal="center"/>
    </xf>
    <xf numFmtId="0" fontId="3" fillId="0" borderId="0" xfId="0" applyFont="1" applyAlignment="1"/>
    <xf numFmtId="0" fontId="2" fillId="0" borderId="0" xfId="0" applyFont="1" applyAlignment="1" applyProtection="1">
      <alignment horizontal="center"/>
    </xf>
    <xf numFmtId="0" fontId="10" fillId="2" borderId="0" xfId="0" applyFont="1" applyFill="1" applyBorder="1" applyAlignment="1" applyProtection="1">
      <alignment horizontal="left" vertical="top" wrapText="1"/>
      <protection locked="0"/>
    </xf>
    <xf numFmtId="0" fontId="11" fillId="0" borderId="0" xfId="0" applyFont="1" applyAlignment="1" applyProtection="1">
      <alignment horizontal="center" vertical="center"/>
    </xf>
    <xf numFmtId="0" fontId="8" fillId="0" borderId="0" xfId="0" applyFont="1" applyBorder="1" applyAlignment="1" applyProtection="1">
      <alignment horizontal="left"/>
    </xf>
    <xf numFmtId="0" fontId="3" fillId="0" borderId="4"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2" xfId="0" applyFont="1" applyBorder="1" applyAlignment="1" applyProtection="1">
      <alignment horizontal="center" vertical="center"/>
    </xf>
    <xf numFmtId="0" fontId="33" fillId="0" borderId="2" xfId="0" applyFont="1" applyBorder="1" applyAlignment="1">
      <alignment horizontal="left"/>
    </xf>
    <xf numFmtId="0" fontId="34" fillId="0" borderId="4" xfId="0" applyFont="1" applyBorder="1" applyAlignment="1" applyProtection="1">
      <alignment horizontal="left" vertical="center"/>
      <protection locked="0"/>
    </xf>
    <xf numFmtId="0" fontId="34" fillId="0" borderId="12" xfId="0" applyFont="1" applyBorder="1" applyAlignment="1" applyProtection="1">
      <alignment horizontal="left" vertical="center"/>
      <protection locked="0"/>
    </xf>
    <xf numFmtId="0" fontId="4" fillId="0" borderId="5" xfId="0" applyFont="1" applyBorder="1" applyAlignment="1" applyProtection="1">
      <alignment horizontal="center" vertical="center"/>
    </xf>
    <xf numFmtId="0" fontId="4" fillId="0" borderId="7" xfId="0" applyFont="1" applyBorder="1" applyAlignment="1" applyProtection="1">
      <alignment horizontal="center" vertical="center"/>
    </xf>
    <xf numFmtId="0" fontId="8" fillId="2" borderId="4" xfId="0" applyFont="1" applyFill="1" applyBorder="1" applyAlignment="1" applyProtection="1">
      <alignment horizontal="justify" vertical="center"/>
      <protection locked="0"/>
    </xf>
    <xf numFmtId="0" fontId="8" fillId="2" borderId="12" xfId="0" applyFont="1" applyFill="1" applyBorder="1" applyAlignment="1" applyProtection="1">
      <alignment horizontal="justify" vertical="center"/>
      <protection locked="0"/>
    </xf>
    <xf numFmtId="0" fontId="8" fillId="2" borderId="9" xfId="0" applyFont="1" applyFill="1" applyBorder="1" applyAlignment="1" applyProtection="1">
      <alignment horizontal="justify" vertical="center"/>
      <protection locked="0"/>
    </xf>
    <xf numFmtId="0" fontId="8" fillId="2" borderId="4"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5" xfId="0" applyFont="1" applyFill="1" applyBorder="1" applyAlignment="1" applyProtection="1">
      <alignment horizontal="justify" vertical="center"/>
      <protection locked="0"/>
    </xf>
    <xf numFmtId="0" fontId="8" fillId="2" borderId="7" xfId="0" applyFont="1" applyFill="1" applyBorder="1" applyAlignment="1" applyProtection="1">
      <alignment horizontal="justify" vertical="center"/>
      <protection locked="0"/>
    </xf>
    <xf numFmtId="0" fontId="3" fillId="0" borderId="4"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0" fillId="0" borderId="12" xfId="0" applyBorder="1"/>
    <xf numFmtId="0" fontId="26" fillId="0" borderId="0" xfId="0" applyFont="1" applyAlignment="1">
      <alignment horizontal="center"/>
    </xf>
    <xf numFmtId="0" fontId="3" fillId="0" borderId="4" xfId="0" applyFont="1" applyBorder="1" applyAlignment="1">
      <alignment horizontal="center"/>
    </xf>
    <xf numFmtId="0" fontId="3" fillId="0" borderId="12" xfId="0" applyFont="1" applyBorder="1" applyAlignment="1">
      <alignment horizontal="center"/>
    </xf>
    <xf numFmtId="0" fontId="21" fillId="0" borderId="0" xfId="0" applyFont="1" applyBorder="1" applyAlignment="1">
      <alignment horizontal="center"/>
    </xf>
    <xf numFmtId="0" fontId="2" fillId="0" borderId="0" xfId="0" applyFont="1" applyAlignment="1">
      <alignment horizontal="left"/>
    </xf>
    <xf numFmtId="0" fontId="2" fillId="0" borderId="40" xfId="0" applyFont="1" applyBorder="1" applyAlignment="1">
      <alignment horizontal="center"/>
    </xf>
    <xf numFmtId="168" fontId="12" fillId="0" borderId="4" xfId="0" applyNumberFormat="1" applyFont="1" applyBorder="1" applyAlignment="1">
      <alignment horizontal="center"/>
    </xf>
    <xf numFmtId="168" fontId="12" fillId="0" borderId="12" xfId="0" applyNumberFormat="1" applyFont="1" applyBorder="1" applyAlignment="1">
      <alignment horizontal="center"/>
    </xf>
    <xf numFmtId="0" fontId="4" fillId="0" borderId="3" xfId="0" applyFont="1" applyBorder="1" applyAlignment="1">
      <alignment horizontal="center"/>
    </xf>
    <xf numFmtId="0" fontId="3" fillId="0" borderId="6" xfId="0" applyFont="1" applyBorder="1" applyAlignment="1">
      <alignment horizontal="center"/>
    </xf>
    <xf numFmtId="0" fontId="17" fillId="0" borderId="2" xfId="0" applyFont="1" applyBorder="1" applyAlignment="1">
      <alignment horizontal="center"/>
    </xf>
    <xf numFmtId="0" fontId="16" fillId="8" borderId="0" xfId="0" applyFont="1" applyFill="1" applyBorder="1" applyAlignment="1">
      <alignment horizontal="center"/>
    </xf>
    <xf numFmtId="0" fontId="16" fillId="9" borderId="0" xfId="0" applyFont="1" applyFill="1" applyBorder="1" applyAlignment="1">
      <alignment horizontal="center"/>
    </xf>
    <xf numFmtId="0" fontId="17" fillId="0" borderId="4" xfId="0" applyFont="1" applyBorder="1" applyAlignment="1">
      <alignment horizontal="center"/>
    </xf>
    <xf numFmtId="0" fontId="17" fillId="0" borderId="9" xfId="0" applyFont="1" applyBorder="1" applyAlignment="1">
      <alignment horizontal="center"/>
    </xf>
    <xf numFmtId="0" fontId="10" fillId="6" borderId="0" xfId="0" applyFont="1" applyFill="1" applyBorder="1" applyAlignment="1" applyProtection="1">
      <alignment horizontal="left" vertical="top" wrapText="1"/>
      <protection locked="0"/>
    </xf>
    <xf numFmtId="0" fontId="4" fillId="0" borderId="4" xfId="0" applyFont="1" applyBorder="1" applyAlignment="1">
      <alignment horizontal="center"/>
    </xf>
    <xf numFmtId="0" fontId="4" fillId="0" borderId="9" xfId="0" applyFont="1" applyBorder="1" applyAlignment="1">
      <alignment horizontal="center"/>
    </xf>
    <xf numFmtId="0" fontId="4" fillId="0" borderId="4" xfId="0" applyFont="1" applyFill="1" applyBorder="1" applyAlignment="1">
      <alignment horizontal="center"/>
    </xf>
    <xf numFmtId="0" fontId="4" fillId="0" borderId="12" xfId="0" applyFont="1" applyFill="1" applyBorder="1" applyAlignment="1">
      <alignment horizontal="center"/>
    </xf>
    <xf numFmtId="0" fontId="4" fillId="0" borderId="9" xfId="0" applyFont="1" applyFill="1" applyBorder="1" applyAlignment="1">
      <alignment horizontal="center"/>
    </xf>
    <xf numFmtId="0" fontId="4" fillId="0" borderId="12" xfId="0" applyFont="1" applyBorder="1" applyAlignment="1">
      <alignment horizontal="center"/>
    </xf>
    <xf numFmtId="0" fontId="3" fillId="0" borderId="0" xfId="0" applyFont="1" applyAlignment="1">
      <alignment horizontal="left"/>
    </xf>
    <xf numFmtId="0" fontId="4" fillId="0" borderId="0" xfId="0" applyFont="1" applyBorder="1" applyAlignment="1">
      <alignment horizontal="left"/>
    </xf>
    <xf numFmtId="0" fontId="4" fillId="0" borderId="0" xfId="0" applyFont="1" applyAlignment="1">
      <alignment horizontal="left"/>
    </xf>
    <xf numFmtId="0" fontId="12" fillId="0" borderId="25" xfId="0" applyFont="1" applyBorder="1" applyAlignment="1">
      <alignment horizontal="center"/>
    </xf>
    <xf numFmtId="0" fontId="12" fillId="0" borderId="14"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11" fillId="0" borderId="26" xfId="0" applyFont="1" applyBorder="1" applyAlignment="1">
      <alignment horizontal="center"/>
    </xf>
    <xf numFmtId="0" fontId="11" fillId="0" borderId="19" xfId="0" applyFont="1" applyBorder="1" applyAlignment="1">
      <alignment horizontal="center"/>
    </xf>
    <xf numFmtId="0" fontId="5" fillId="0" borderId="0" xfId="0" applyFont="1" applyAlignment="1">
      <alignment horizontal="center"/>
    </xf>
    <xf numFmtId="0" fontId="5" fillId="5" borderId="0" xfId="0" applyFont="1" applyFill="1" applyAlignment="1">
      <alignment horizontal="center" vertical="center"/>
    </xf>
    <xf numFmtId="0" fontId="5" fillId="0" borderId="0" xfId="0" applyFont="1" applyAlignment="1">
      <alignment horizontal="center" vertical="center"/>
    </xf>
    <xf numFmtId="0" fontId="6" fillId="5" borderId="0" xfId="0" applyFont="1" applyFill="1" applyBorder="1" applyAlignment="1" applyProtection="1">
      <alignment horizontal="left" vertical="top" wrapText="1"/>
      <protection locked="0"/>
    </xf>
    <xf numFmtId="0" fontId="2" fillId="2" borderId="17" xfId="0" applyFont="1" applyFill="1" applyBorder="1" applyAlignment="1" applyProtection="1">
      <alignment horizontal="center"/>
      <protection locked="0"/>
    </xf>
    <xf numFmtId="0" fontId="2" fillId="2" borderId="26" xfId="0" applyFont="1" applyFill="1" applyBorder="1" applyAlignment="1" applyProtection="1">
      <alignment horizontal="center"/>
      <protection locked="0"/>
    </xf>
    <xf numFmtId="0" fontId="2" fillId="2" borderId="19" xfId="0" applyFont="1" applyFill="1" applyBorder="1" applyAlignment="1" applyProtection="1">
      <alignment horizontal="center"/>
      <protection locked="0"/>
    </xf>
    <xf numFmtId="0" fontId="13" fillId="2" borderId="17" xfId="0" applyFont="1" applyFill="1" applyBorder="1" applyAlignment="1" applyProtection="1">
      <alignment horizontal="center"/>
      <protection locked="0"/>
    </xf>
    <xf numFmtId="0" fontId="13" fillId="2" borderId="26" xfId="0" applyFont="1" applyFill="1" applyBorder="1" applyAlignment="1" applyProtection="1">
      <alignment horizontal="center"/>
      <protection locked="0"/>
    </xf>
    <xf numFmtId="0" fontId="13" fillId="2" borderId="19" xfId="0" applyFont="1" applyFill="1" applyBorder="1" applyAlignment="1" applyProtection="1">
      <alignment horizontal="center"/>
      <protection locked="0"/>
    </xf>
    <xf numFmtId="0" fontId="2" fillId="0" borderId="17" xfId="0" applyFont="1" applyBorder="1" applyAlignment="1" applyProtection="1">
      <alignment horizontal="center"/>
    </xf>
    <xf numFmtId="0" fontId="2" fillId="0" borderId="26" xfId="0" applyFont="1" applyBorder="1" applyAlignment="1" applyProtection="1">
      <alignment horizontal="center"/>
    </xf>
    <xf numFmtId="0" fontId="2" fillId="0" borderId="19" xfId="0" applyFont="1" applyBorder="1" applyAlignment="1" applyProtection="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12" xfId="0" applyFont="1" applyBorder="1" applyAlignment="1">
      <alignment horizontal="center"/>
    </xf>
    <xf numFmtId="0" fontId="3" fillId="0" borderId="2" xfId="0" applyFont="1" applyBorder="1" applyAlignment="1">
      <alignment horizontal="center"/>
    </xf>
    <xf numFmtId="0" fontId="3" fillId="0" borderId="8" xfId="0" applyFont="1" applyBorder="1" applyAlignment="1">
      <alignment horizontal="center"/>
    </xf>
    <xf numFmtId="0" fontId="3" fillId="0" borderId="31" xfId="0" applyFont="1" applyBorder="1" applyAlignment="1">
      <alignment horizontal="center"/>
    </xf>
    <xf numFmtId="0" fontId="2" fillId="6" borderId="0" xfId="0" applyFont="1" applyFill="1" applyAlignment="1">
      <alignment horizontal="center"/>
    </xf>
  </cellXfs>
  <cellStyles count="5">
    <cellStyle name="Millares" xfId="1" builtinId="3"/>
    <cellStyle name="Moneda" xfId="2" builtinId="4"/>
    <cellStyle name="Moneda 2" xfId="3"/>
    <cellStyle name="Normal" xfId="0" builtinId="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36.xml.rels><?xml version="1.0" encoding="UTF-8" standalone="yes"?>
<Relationships xmlns="http://schemas.openxmlformats.org/package/2006/relationships"><Relationship Id="rId1" Type="http://schemas.openxmlformats.org/officeDocument/2006/relationships/image" Target="../media/image3.jpeg"/></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8.xml.rels><?xml version="1.0" encoding="UTF-8" standalone="yes"?>
<Relationships xmlns="http://schemas.openxmlformats.org/package/2006/relationships"><Relationship Id="rId1" Type="http://schemas.openxmlformats.org/officeDocument/2006/relationships/image" Target="../media/image3.jpe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C"/>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15631705535327E-2"/>
          <c:y val="1.2886614155391928E-2"/>
          <c:w val="0.92968927324156425"/>
          <c:h val="0.92783621918821879"/>
        </c:manualLayout>
      </c:layout>
      <c:barChart>
        <c:barDir val="bar"/>
        <c:grouping val="clustered"/>
        <c:varyColors val="1"/>
        <c:ser>
          <c:idx val="0"/>
          <c:order val="0"/>
          <c:tx>
            <c:strRef>
              <c:f>piramide!$E$10</c:f>
              <c:strCache>
                <c:ptCount val="1"/>
                <c:pt idx="0">
                  <c:v>HOMBRES</c:v>
                </c:pt>
              </c:strCache>
            </c:strRef>
          </c:tx>
          <c:spPr>
            <a:solidFill>
              <a:srgbClr val="9999FF"/>
            </a:solidFill>
            <a:ln w="12700">
              <a:solidFill>
                <a:srgbClr val="000000"/>
              </a:solidFill>
              <a:prstDash val="solid"/>
            </a:ln>
          </c:spPr>
          <c:invertIfNegative val="0"/>
          <c:dPt>
            <c:idx val="0"/>
            <c:invertIfNegative val="0"/>
            <c:bubble3D val="0"/>
            <c:extLst xmlns:c16r2="http://schemas.microsoft.com/office/drawing/2015/06/chart">
              <c:ext xmlns:c16="http://schemas.microsoft.com/office/drawing/2014/chart" uri="{C3380CC4-5D6E-409C-BE32-E72D297353CC}">
                <c16:uniqueId val="{00000000-8B64-4077-818D-2C9932C99495}"/>
              </c:ext>
            </c:extLst>
          </c:dPt>
          <c:dPt>
            <c:idx val="1"/>
            <c:invertIfNegative val="0"/>
            <c:bubble3D val="0"/>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1-8B64-4077-818D-2C9932C99495}"/>
              </c:ext>
            </c:extLst>
          </c:dPt>
          <c:dPt>
            <c:idx val="2"/>
            <c:invertIfNegative val="0"/>
            <c:bubble3D val="0"/>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2-8B64-4077-818D-2C9932C99495}"/>
              </c:ext>
            </c:extLst>
          </c:dPt>
          <c:dPt>
            <c:idx val="3"/>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3-8B64-4077-818D-2C9932C99495}"/>
              </c:ext>
            </c:extLst>
          </c:dPt>
          <c:dPt>
            <c:idx val="4"/>
            <c:invertIfNegative val="0"/>
            <c:bubble3D val="0"/>
            <c:spPr>
              <a:solidFill>
                <a:srgbClr val="660066"/>
              </a:solidFill>
              <a:ln w="12700">
                <a:solidFill>
                  <a:srgbClr val="000000"/>
                </a:solidFill>
                <a:prstDash val="solid"/>
              </a:ln>
            </c:spPr>
            <c:extLst xmlns:c16r2="http://schemas.microsoft.com/office/drawing/2015/06/chart">
              <c:ext xmlns:c16="http://schemas.microsoft.com/office/drawing/2014/chart" uri="{C3380CC4-5D6E-409C-BE32-E72D297353CC}">
                <c16:uniqueId val="{00000004-8B64-4077-818D-2C9932C99495}"/>
              </c:ext>
            </c:extLst>
          </c:dPt>
          <c:dPt>
            <c:idx val="5"/>
            <c:invertIfNegative val="0"/>
            <c:bubble3D val="0"/>
            <c:spPr>
              <a:solidFill>
                <a:srgbClr val="FF8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8B64-4077-818D-2C9932C99495}"/>
              </c:ext>
            </c:extLst>
          </c:dPt>
          <c:dPt>
            <c:idx val="6"/>
            <c:invertIfNegative val="0"/>
            <c:bubble3D val="0"/>
            <c:spPr>
              <a:solidFill>
                <a:srgbClr val="0066CC"/>
              </a:solidFill>
              <a:ln w="12700">
                <a:solidFill>
                  <a:srgbClr val="000000"/>
                </a:solidFill>
                <a:prstDash val="solid"/>
              </a:ln>
            </c:spPr>
            <c:extLst xmlns:c16r2="http://schemas.microsoft.com/office/drawing/2015/06/chart">
              <c:ext xmlns:c16="http://schemas.microsoft.com/office/drawing/2014/chart" uri="{C3380CC4-5D6E-409C-BE32-E72D297353CC}">
                <c16:uniqueId val="{00000006-8B64-4077-818D-2C9932C99495}"/>
              </c:ext>
            </c:extLst>
          </c:dPt>
          <c:dPt>
            <c:idx val="7"/>
            <c:invertIfNegative val="0"/>
            <c:bubble3D val="0"/>
            <c:spPr>
              <a:solidFill>
                <a:srgbClr val="CC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7-8B64-4077-818D-2C9932C99495}"/>
              </c:ext>
            </c:extLst>
          </c:dPt>
          <c:dPt>
            <c:idx val="8"/>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8-8B64-4077-818D-2C9932C99495}"/>
              </c:ext>
            </c:extLst>
          </c:dPt>
          <c:dPt>
            <c:idx val="9"/>
            <c:invertIfNegative val="0"/>
            <c:bubble3D val="0"/>
            <c:spPr>
              <a:solidFill>
                <a:srgbClr val="FF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9-8B64-4077-818D-2C9932C99495}"/>
              </c:ext>
            </c:extLst>
          </c:dPt>
          <c:dPt>
            <c:idx val="10"/>
            <c:invertIfNegative val="0"/>
            <c:bubble3D val="0"/>
            <c:spPr>
              <a:solidFill>
                <a:srgbClr val="FFFF00"/>
              </a:solidFill>
              <a:ln w="12700">
                <a:solidFill>
                  <a:srgbClr val="000000"/>
                </a:solidFill>
                <a:prstDash val="solid"/>
              </a:ln>
            </c:spPr>
            <c:extLst xmlns:c16r2="http://schemas.microsoft.com/office/drawing/2015/06/chart">
              <c:ext xmlns:c16="http://schemas.microsoft.com/office/drawing/2014/chart" uri="{C3380CC4-5D6E-409C-BE32-E72D297353CC}">
                <c16:uniqueId val="{0000000A-8B64-4077-818D-2C9932C99495}"/>
              </c:ext>
            </c:extLst>
          </c:dPt>
          <c:dPt>
            <c:idx val="11"/>
            <c:invertIfNegative val="0"/>
            <c:bubble3D val="0"/>
            <c:spPr>
              <a:solidFill>
                <a:srgbClr val="00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B-8B64-4077-818D-2C9932C99495}"/>
              </c:ext>
            </c:extLst>
          </c:dPt>
          <c:dPt>
            <c:idx val="12"/>
            <c:invertIfNegative val="0"/>
            <c:bubble3D val="0"/>
            <c:spPr>
              <a:solidFill>
                <a:srgbClr val="8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C-8B64-4077-818D-2C9932C99495}"/>
              </c:ext>
            </c:extLst>
          </c:dPt>
          <c:dPt>
            <c:idx val="13"/>
            <c:invertIfNegative val="0"/>
            <c:bubble3D val="0"/>
            <c:spPr>
              <a:solidFill>
                <a:srgbClr val="800000"/>
              </a:solidFill>
              <a:ln w="12700">
                <a:solidFill>
                  <a:srgbClr val="000000"/>
                </a:solidFill>
                <a:prstDash val="solid"/>
              </a:ln>
            </c:spPr>
            <c:extLst xmlns:c16r2="http://schemas.microsoft.com/office/drawing/2015/06/chart">
              <c:ext xmlns:c16="http://schemas.microsoft.com/office/drawing/2014/chart" uri="{C3380CC4-5D6E-409C-BE32-E72D297353CC}">
                <c16:uniqueId val="{0000000D-8B64-4077-818D-2C9932C99495}"/>
              </c:ext>
            </c:extLst>
          </c:dPt>
          <c:dPt>
            <c:idx val="14"/>
            <c:invertIfNegative val="0"/>
            <c:bubble3D val="0"/>
            <c:spPr>
              <a:solidFill>
                <a:srgbClr val="008080"/>
              </a:solidFill>
              <a:ln w="12700">
                <a:solidFill>
                  <a:srgbClr val="000000"/>
                </a:solidFill>
                <a:prstDash val="solid"/>
              </a:ln>
            </c:spPr>
            <c:extLst xmlns:c16r2="http://schemas.microsoft.com/office/drawing/2015/06/chart">
              <c:ext xmlns:c16="http://schemas.microsoft.com/office/drawing/2014/chart" uri="{C3380CC4-5D6E-409C-BE32-E72D297353CC}">
                <c16:uniqueId val="{0000000E-8B64-4077-818D-2C9932C99495}"/>
              </c:ext>
            </c:extLst>
          </c:dPt>
          <c:dPt>
            <c:idx val="15"/>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F-8B64-4077-818D-2C9932C99495}"/>
              </c:ext>
            </c:extLst>
          </c:dPt>
          <c:dLbls>
            <c:dLbl>
              <c:idx val="0"/>
              <c:spPr>
                <a:noFill/>
                <a:ln w="25400">
                  <a:noFill/>
                </a:ln>
              </c:spPr>
              <c:txPr>
                <a:bodyPr/>
                <a:lstStyle/>
                <a:p>
                  <a:pPr>
                    <a:defRPr sz="9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dLbl>
            <c:dLbl>
              <c:idx val="1"/>
              <c:spPr>
                <a:noFill/>
                <a:ln w="25400">
                  <a:noFill/>
                </a:ln>
              </c:spPr>
              <c:txPr>
                <a:bodyPr/>
                <a:lstStyle/>
                <a:p>
                  <a:pPr>
                    <a:defRPr sz="9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dLbl>
            <c:dLbl>
              <c:idx val="2"/>
              <c:spPr>
                <a:noFill/>
                <a:ln w="25400">
                  <a:noFill/>
                </a:ln>
              </c:spPr>
              <c:txPr>
                <a:bodyPr/>
                <a:lstStyle/>
                <a:p>
                  <a:pPr>
                    <a:defRPr sz="9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dLbl>
            <c:dLbl>
              <c:idx val="3"/>
              <c:layout>
                <c:manualLayout>
                  <c:x val="-5.5217439703762663E-3"/>
                  <c:y val="8.3863160866205124E-3"/>
                </c:manualLayout>
              </c:layout>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B64-4077-818D-2C9932C99495}"/>
                </c:ext>
              </c:extLst>
            </c:dLbl>
            <c:dLbl>
              <c:idx val="4"/>
              <c:spPr>
                <a:noFill/>
                <a:ln w="25400">
                  <a:noFill/>
                </a:ln>
              </c:spPr>
              <c:txPr>
                <a:bodyPr/>
                <a:lstStyle/>
                <a:p>
                  <a:pPr>
                    <a:defRPr sz="9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piramide!$C$11:$C$26</c:f>
              <c:strCache>
                <c:ptCount val="16"/>
                <c:pt idx="0">
                  <c:v>0 a 4 a</c:v>
                </c:pt>
                <c:pt idx="1">
                  <c:v>5 a 9 a</c:v>
                </c:pt>
                <c:pt idx="2">
                  <c:v>10 a 14</c:v>
                </c:pt>
                <c:pt idx="3">
                  <c:v>15 A 19</c:v>
                </c:pt>
                <c:pt idx="4">
                  <c:v>20 a 24</c:v>
                </c:pt>
                <c:pt idx="5">
                  <c:v>25 a 29</c:v>
                </c:pt>
                <c:pt idx="6">
                  <c:v>30 a 35</c:v>
                </c:pt>
                <c:pt idx="7">
                  <c:v>36 a 39</c:v>
                </c:pt>
                <c:pt idx="8">
                  <c:v>40 a 44</c:v>
                </c:pt>
                <c:pt idx="9">
                  <c:v>45 a 49</c:v>
                </c:pt>
                <c:pt idx="10">
                  <c:v>50 a 54</c:v>
                </c:pt>
                <c:pt idx="11">
                  <c:v>55 a 59</c:v>
                </c:pt>
                <c:pt idx="12">
                  <c:v>60 a 64</c:v>
                </c:pt>
                <c:pt idx="13">
                  <c:v>65 a 69</c:v>
                </c:pt>
                <c:pt idx="14">
                  <c:v>70 a 74</c:v>
                </c:pt>
                <c:pt idx="15">
                  <c:v>75 y mas</c:v>
                </c:pt>
              </c:strCache>
            </c:strRef>
          </c:cat>
          <c:val>
            <c:numRef>
              <c:f>piramide!$F$11:$F$26</c:f>
              <c:numCache>
                <c:formatCode>_ * #,##0.0_ ;_ * \-#,##0.0_ ;_ * "-"??_ ;_ @_ </c:formatCode>
                <c:ptCount val="16"/>
                <c:pt idx="0" formatCode="_ * #,##0.000_ ;_ * \-#,##0.000_ ;_ * &quot;-&quot;??_ ;_ @_ ">
                  <c:v>5.7568779541873711</c:v>
                </c:pt>
                <c:pt idx="1">
                  <c:v>5.3690461762210644</c:v>
                </c:pt>
                <c:pt idx="2">
                  <c:v>4.9327354260089686</c:v>
                </c:pt>
                <c:pt idx="3">
                  <c:v>4.5024845473275965</c:v>
                </c:pt>
                <c:pt idx="4">
                  <c:v>4.4358259604896375</c:v>
                </c:pt>
                <c:pt idx="5">
                  <c:v>4.4964246757968729</c:v>
                </c:pt>
                <c:pt idx="6">
                  <c:v>5.1024118288692284</c:v>
                </c:pt>
                <c:pt idx="7">
                  <c:v>3.0784147376075626</c:v>
                </c:pt>
                <c:pt idx="8">
                  <c:v>3.5268452308811051</c:v>
                </c:pt>
                <c:pt idx="9">
                  <c:v>3.0844746091382862</c:v>
                </c:pt>
                <c:pt idx="10">
                  <c:v>2.4421282268815903</c:v>
                </c:pt>
                <c:pt idx="11">
                  <c:v>1.7937219730941705</c:v>
                </c:pt>
                <c:pt idx="12">
                  <c:v>1.3089322506362866</c:v>
                </c:pt>
                <c:pt idx="13">
                  <c:v>0.92716034420070292</c:v>
                </c:pt>
                <c:pt idx="14">
                  <c:v>0.59992728154163133</c:v>
                </c:pt>
                <c:pt idx="15">
                  <c:v>0.77566355593261427</c:v>
                </c:pt>
              </c:numCache>
            </c:numRef>
          </c:val>
          <c:extLst xmlns:c16r2="http://schemas.microsoft.com/office/drawing/2015/06/chart">
            <c:ext xmlns:c16="http://schemas.microsoft.com/office/drawing/2014/chart" uri="{C3380CC4-5D6E-409C-BE32-E72D297353CC}">
              <c16:uniqueId val="{00000010-8B64-4077-818D-2C9932C99495}"/>
            </c:ext>
          </c:extLst>
        </c:ser>
        <c:dLbls>
          <c:showLegendKey val="0"/>
          <c:showVal val="0"/>
          <c:showCatName val="0"/>
          <c:showSerName val="0"/>
          <c:showPercent val="0"/>
          <c:showBubbleSize val="0"/>
        </c:dLbls>
        <c:gapWidth val="0"/>
        <c:axId val="147174400"/>
        <c:axId val="206563008"/>
      </c:barChart>
      <c:catAx>
        <c:axId val="147174400"/>
        <c:scaling>
          <c:orientation val="minMax"/>
        </c:scaling>
        <c:delete val="1"/>
        <c:axPos val="r"/>
        <c:numFmt formatCode="General" sourceLinked="1"/>
        <c:majorTickMark val="out"/>
        <c:minorTickMark val="none"/>
        <c:tickLblPos val="nextTo"/>
        <c:crossAx val="206563008"/>
        <c:crosses val="autoZero"/>
        <c:auto val="1"/>
        <c:lblAlgn val="ctr"/>
        <c:lblOffset val="100"/>
        <c:noMultiLvlLbl val="0"/>
      </c:catAx>
      <c:valAx>
        <c:axId val="206563008"/>
        <c:scaling>
          <c:orientation val="maxMin"/>
          <c:max val="8"/>
        </c:scaling>
        <c:delete val="0"/>
        <c:axPos val="b"/>
        <c:title>
          <c:tx>
            <c:rich>
              <a:bodyPr/>
              <a:lstStyle/>
              <a:p>
                <a:pPr>
                  <a:defRPr sz="1325" b="1" i="0" u="none" strike="noStrike" baseline="0">
                    <a:solidFill>
                      <a:srgbClr val="000000"/>
                    </a:solidFill>
                    <a:latin typeface="Arial"/>
                    <a:ea typeface="Arial"/>
                    <a:cs typeface="Arial"/>
                  </a:defRPr>
                </a:pPr>
                <a:r>
                  <a:rPr lang="es-ES"/>
                  <a:t>HOMBRES</a:t>
                </a:r>
              </a:p>
            </c:rich>
          </c:tx>
          <c:layout>
            <c:manualLayout>
              <c:xMode val="edge"/>
              <c:yMode val="edge"/>
              <c:x val="6.7082631912390264E-2"/>
              <c:y val="1.279443280599099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s-EC"/>
          </a:p>
        </c:txPr>
        <c:crossAx val="147174400"/>
        <c:crosses val="autoZero"/>
        <c:crossBetween val="between"/>
        <c:majorUnit val="1"/>
        <c:min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4"/>
      <c:rotY val="20"/>
      <c:depthPercent val="100"/>
      <c:rAngAx val="1"/>
    </c:view3D>
    <c:floor>
      <c:thickness val="0"/>
      <c:spPr>
        <a:solidFill>
          <a:srgbClr val="CCFFCC"/>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8.1673386214308988E-2"/>
          <c:y val="7.3684399887952015E-2"/>
          <c:w val="0.89043911311697854"/>
          <c:h val="0.64210691330929615"/>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1.276326612653547E-2"/>
                  <c:y val="-6.5922822849227472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D7E-4B30-A988-08BEE54B3DFE}"/>
                </c:ext>
              </c:extLst>
            </c:dLbl>
            <c:dLbl>
              <c:idx val="1"/>
              <c:layout>
                <c:manualLayout>
                  <c:x val="1.6985029866723851E-2"/>
                  <c:y val="-6.9257954893029439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D7E-4B30-A988-08BEE54B3DFE}"/>
                </c:ext>
              </c:extLst>
            </c:dLbl>
            <c:dLbl>
              <c:idx val="2"/>
              <c:layout>
                <c:manualLayout>
                  <c:x val="1.7288819156097781E-2"/>
                  <c:y val="-1.403322315116725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D7E-4B30-A988-08BEE54B3DFE}"/>
                </c:ext>
              </c:extLst>
            </c:dLbl>
            <c:dLbl>
              <c:idx val="3"/>
              <c:layout>
                <c:manualLayout>
                  <c:x val="2.7486475189396998E-2"/>
                  <c:y val="-2.8274376108692371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D7E-4B30-A988-08BEE54B3DFE}"/>
                </c:ext>
              </c:extLst>
            </c:dLbl>
            <c:dLbl>
              <c:idx val="4"/>
              <c:layout>
                <c:manualLayout>
                  <c:x val="1.9756036068954735E-2"/>
                  <c:y val="1.5458730013965453E-3"/>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D7E-4B30-A988-08BEE54B3DFE}"/>
                </c:ext>
              </c:extLst>
            </c:dLbl>
            <c:spPr>
              <a:noFill/>
              <a:ln w="25400">
                <a:noFill/>
              </a:ln>
            </c:spPr>
            <c:txPr>
              <a:bodyPr wrap="square" lIns="38100" tIns="19050" rIns="38100" bIns="19050" anchor="ctr">
                <a:spAutoFit/>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'MORB OBSTETRIC'!$B$10:$B$14</c:f>
              <c:strCache>
                <c:ptCount val="5"/>
                <c:pt idx="0">
                  <c:v>INFECCION DE VIAS URINARIAS, SITIO NO ESPECIFICADO</c:v>
                </c:pt>
                <c:pt idx="1">
                  <c:v>EXAMEN DE PESQUISA ESPECIAL PARA TUMOR DEL CUELLO UTERINO</c:v>
                </c:pt>
                <c:pt idx="2">
                  <c:v>OTROS TRASTORNOS DEL HUESO</c:v>
                </c:pt>
                <c:pt idx="3">
                  <c:v>EXAMEN DE PESQUISA ESPECIAL PARA TUMOR DE LA MAMA</c:v>
                </c:pt>
                <c:pt idx="4">
                  <c:v>ENFERMEDAD INFLAMATORIA DEL CUELLO UTERINO</c:v>
                </c:pt>
              </c:strCache>
            </c:strRef>
          </c:cat>
          <c:val>
            <c:numRef>
              <c:f>'MORB OBSTETRIC'!$D$10:$D$14</c:f>
              <c:numCache>
                <c:formatCode>_ * #,##0.0_ ;_ * \-#,##0.0_ ;_ * "-"??_ ;_ @_ </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5-CD7E-4B30-A988-08BEE54B3DFE}"/>
            </c:ext>
          </c:extLst>
        </c:ser>
        <c:dLbls>
          <c:showLegendKey val="0"/>
          <c:showVal val="0"/>
          <c:showCatName val="0"/>
          <c:showSerName val="0"/>
          <c:showPercent val="0"/>
          <c:showBubbleSize val="0"/>
        </c:dLbls>
        <c:gapWidth val="150"/>
        <c:shape val="box"/>
        <c:axId val="209677824"/>
        <c:axId val="209330752"/>
        <c:axId val="0"/>
      </c:bar3DChart>
      <c:catAx>
        <c:axId val="2096778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500" b="0" i="0" u="none" strike="noStrike" baseline="0">
                <a:solidFill>
                  <a:srgbClr val="000000"/>
                </a:solidFill>
                <a:latin typeface="Arial"/>
                <a:ea typeface="Arial"/>
                <a:cs typeface="Arial"/>
              </a:defRPr>
            </a:pPr>
            <a:endParaRPr lang="es-EC"/>
          </a:p>
        </c:txPr>
        <c:crossAx val="209330752"/>
        <c:crosses val="autoZero"/>
        <c:auto val="1"/>
        <c:lblAlgn val="ctr"/>
        <c:lblOffset val="100"/>
        <c:tickLblSkip val="1"/>
        <c:tickMarkSkip val="1"/>
        <c:noMultiLvlLbl val="0"/>
      </c:catAx>
      <c:valAx>
        <c:axId val="209330752"/>
        <c:scaling>
          <c:orientation val="minMax"/>
        </c:scaling>
        <c:delete val="0"/>
        <c:axPos val="l"/>
        <c:numFmt formatCode="_ * #,##0.0_ ;_ * \-#,##0.0_ ;_ * &quot;-&quot;??_ ;_ @_ " sourceLinked="1"/>
        <c:majorTickMark val="out"/>
        <c:minorTickMark val="none"/>
        <c:tickLblPos val="nextTo"/>
        <c:spPr>
          <a:ln w="3175">
            <a:solidFill>
              <a:srgbClr val="000000"/>
            </a:solidFill>
            <a:prstDash val="solid"/>
          </a:ln>
        </c:spPr>
        <c:txPr>
          <a:bodyPr rot="0" vert="horz"/>
          <a:lstStyle/>
          <a:p>
            <a:pPr>
              <a:defRPr sz="625" b="0" i="0" u="none" strike="noStrike" baseline="0">
                <a:solidFill>
                  <a:srgbClr val="000000"/>
                </a:solidFill>
                <a:latin typeface="Arial"/>
                <a:ea typeface="Arial"/>
                <a:cs typeface="Arial"/>
              </a:defRPr>
            </a:pPr>
            <a:endParaRPr lang="es-EC"/>
          </a:p>
        </c:txPr>
        <c:crossAx val="209677824"/>
        <c:crosses val="autoZero"/>
        <c:crossBetween val="between"/>
      </c:valAx>
      <c:spPr>
        <a:noFill/>
        <a:ln w="25400">
          <a:noFill/>
        </a:ln>
      </c:spPr>
    </c:plotArea>
    <c:plotVisOnly val="1"/>
    <c:dispBlanksAs val="gap"/>
    <c:showDLblsOverMax val="0"/>
  </c:chart>
  <c:spPr>
    <a:solidFill>
      <a:srgbClr val="CCFFFF"/>
    </a:solidFill>
    <a:ln w="3175">
      <a:solidFill>
        <a:srgbClr val="000000"/>
      </a:solidFill>
      <a:prstDash val="solid"/>
    </a:ln>
    <a:effectLst>
      <a:outerShdw dist="35921" dir="2700000" algn="br">
        <a:srgbClr val="000000"/>
      </a:outerShdw>
    </a:effectLst>
  </c:spPr>
  <c:txPr>
    <a:bodyPr/>
    <a:lstStyle/>
    <a:p>
      <a:pPr>
        <a:defRPr sz="875"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3"/>
      <c:rotY val="20"/>
      <c:depthPercent val="100"/>
      <c:rAngAx val="1"/>
    </c:view3D>
    <c:floor>
      <c:thickness val="0"/>
      <c:spPr>
        <a:solidFill>
          <a:srgbClr val="FF99CC"/>
        </a:solidFill>
        <a:ln w="3175">
          <a:solidFill>
            <a:srgbClr val="000000"/>
          </a:solidFill>
          <a:prstDash val="solid"/>
        </a:ln>
      </c:spPr>
    </c:floor>
    <c:sideWall>
      <c:thickness val="0"/>
      <c:spPr>
        <a:solidFill>
          <a:srgbClr val="99CCFF"/>
        </a:solidFill>
        <a:ln w="12700">
          <a:solidFill>
            <a:srgbClr val="808080"/>
          </a:solidFill>
          <a:prstDash val="solid"/>
        </a:ln>
      </c:spPr>
    </c:sideWall>
    <c:backWall>
      <c:thickness val="0"/>
      <c:spPr>
        <a:solidFill>
          <a:srgbClr val="99CCFF"/>
        </a:solidFill>
        <a:ln w="12700">
          <a:solidFill>
            <a:srgbClr val="808080"/>
          </a:solidFill>
          <a:prstDash val="solid"/>
        </a:ln>
      </c:spPr>
    </c:backWall>
    <c:plotArea>
      <c:layout>
        <c:manualLayout>
          <c:layoutTarget val="inner"/>
          <c:xMode val="edge"/>
          <c:yMode val="edge"/>
          <c:x val="0.1042341061533975"/>
          <c:y val="4.7268986002671688E-2"/>
          <c:w val="0.89421788422280546"/>
          <c:h val="0.88424437299035374"/>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1.0863143786758005E-3"/>
                  <c:y val="-3.0785122920728148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838-41AA-A92F-D008C153AA6B}"/>
                </c:ext>
              </c:extLst>
            </c:dLbl>
            <c:dLbl>
              <c:idx val="1"/>
              <c:layout>
                <c:manualLayout>
                  <c:x val="-2.0957402721076303E-3"/>
                  <c:y val="-2.195778582339588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838-41AA-A92F-D008C153AA6B}"/>
                </c:ext>
              </c:extLst>
            </c:dLbl>
            <c:dLbl>
              <c:idx val="2"/>
              <c:layout>
                <c:manualLayout>
                  <c:x val="-1.2761842619616603E-3"/>
                  <c:y val="-1.0211746039783625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838-41AA-A92F-D008C153AA6B}"/>
                </c:ext>
              </c:extLst>
            </c:dLbl>
            <c:dLbl>
              <c:idx val="3"/>
              <c:layout>
                <c:manualLayout>
                  <c:x val="3.6679569589075454E-3"/>
                  <c:y val="-1.0193854385565155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838-41AA-A92F-D008C153AA6B}"/>
                </c:ext>
              </c:extLst>
            </c:dLbl>
            <c:dLbl>
              <c:idx val="4"/>
              <c:layout>
                <c:manualLayout>
                  <c:x val="3.0131116029309193E-3"/>
                  <c:y val="-1.3204715969989267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838-41AA-A92F-D008C153AA6B}"/>
                </c:ext>
              </c:extLst>
            </c:dLbl>
            <c:dLbl>
              <c:idx val="5"/>
              <c:layout>
                <c:manualLayout>
                  <c:x val="6.8375495616239176E-3"/>
                  <c:y val="-1.6420150053590574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838-41AA-A92F-D008C153AA6B}"/>
                </c:ext>
              </c:extLst>
            </c:dLbl>
            <c:dLbl>
              <c:idx val="6"/>
              <c:layout>
                <c:manualLayout>
                  <c:x val="9.5420491251584222E-3"/>
                  <c:y val="-2.4958857634757071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C838-41AA-A92F-D008C153AA6B}"/>
                </c:ext>
              </c:extLst>
            </c:dLbl>
            <c:dLbl>
              <c:idx val="7"/>
              <c:layout>
                <c:manualLayout>
                  <c:x val="7.7673829405143901E-3"/>
                  <c:y val="-3.3391228025757218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C838-41AA-A92F-D008C153AA6B}"/>
                </c:ext>
              </c:extLst>
            </c:dLbl>
            <c:dLbl>
              <c:idx val="8"/>
              <c:layout>
                <c:manualLayout>
                  <c:x val="1.2711641727874794E-2"/>
                  <c:y val="-2.3526850140517006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C838-41AA-A92F-D008C153AA6B}"/>
                </c:ext>
              </c:extLst>
            </c:dLbl>
            <c:dLbl>
              <c:idx val="9"/>
              <c:layout>
                <c:manualLayout>
                  <c:x val="8.6972163194046406E-3"/>
                  <c:y val="-1.4707952502721739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C838-41AA-A92F-D008C153AA6B}"/>
                </c:ext>
              </c:extLst>
            </c:dLbl>
            <c:dLbl>
              <c:idx val="10"/>
              <c:layout>
                <c:manualLayout>
                  <c:x val="-0.19812034693871552"/>
                  <c:y val="0.42486838662852033"/>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C838-41AA-A92F-D008C153AA6B}"/>
                </c:ext>
              </c:extLst>
            </c:dLbl>
            <c:dLbl>
              <c:idx val="11"/>
              <c:layout>
                <c:manualLayout>
                  <c:xMode val="edge"/>
                  <c:yMode val="edge"/>
                  <c:x val="0.41769316909294513"/>
                  <c:y val="1.2861736334405145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C838-41AA-A92F-D008C153AA6B}"/>
                </c:ext>
              </c:extLst>
            </c:dLbl>
            <c:dLbl>
              <c:idx val="12"/>
              <c:layout>
                <c:manualLayout>
                  <c:xMode val="edge"/>
                  <c:yMode val="edge"/>
                  <c:x val="0.44568868980963045"/>
                  <c:y val="1.2861736334405145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C838-41AA-A92F-D008C153AA6B}"/>
                </c:ext>
              </c:extLst>
            </c:dLbl>
            <c:dLbl>
              <c:idx val="13"/>
              <c:layout>
                <c:manualLayout>
                  <c:xMode val="edge"/>
                  <c:yMode val="edge"/>
                  <c:x val="0.5464725643896976"/>
                  <c:y val="1.2861736334405145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C838-41AA-A92F-D008C153AA6B}"/>
                </c:ext>
              </c:extLst>
            </c:dLbl>
            <c:dLbl>
              <c:idx val="14"/>
              <c:layout>
                <c:manualLayout>
                  <c:xMode val="edge"/>
                  <c:yMode val="edge"/>
                  <c:x val="0.79171332586786114"/>
                  <c:y val="1.2861736334405145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C838-41AA-A92F-D008C153AA6B}"/>
                </c:ext>
              </c:extLst>
            </c:dLbl>
            <c:dLbl>
              <c:idx val="15"/>
              <c:layout>
                <c:manualLayout>
                  <c:xMode val="edge"/>
                  <c:yMode val="edge"/>
                  <c:x val="0.52967525195968646"/>
                  <c:y val="1.2861736334405145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C838-41AA-A92F-D008C153AA6B}"/>
                </c:ext>
              </c:extLst>
            </c:dLbl>
            <c:dLbl>
              <c:idx val="16"/>
              <c:layout>
                <c:manualLayout>
                  <c:xMode val="edge"/>
                  <c:yMode val="edge"/>
                  <c:x val="0.55655095184770442"/>
                  <c:y val="1.2861736334405145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C838-41AA-A92F-D008C153AA6B}"/>
                </c:ext>
              </c:extLst>
            </c:dLbl>
            <c:dLbl>
              <c:idx val="17"/>
              <c:layout>
                <c:manualLayout>
                  <c:xMode val="edge"/>
                  <c:yMode val="edge"/>
                  <c:x val="0.63045912653975367"/>
                  <c:y val="1.2861736334405145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C838-41AA-A92F-D008C153AA6B}"/>
                </c:ext>
              </c:extLst>
            </c:dLbl>
            <c:dLbl>
              <c:idx val="18"/>
              <c:layout>
                <c:manualLayout>
                  <c:xMode val="edge"/>
                  <c:yMode val="edge"/>
                  <c:x val="0.65845464725643899"/>
                  <c:y val="1.2861736334405145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C838-41AA-A92F-D008C153AA6B}"/>
                </c:ext>
              </c:extLst>
            </c:dLbl>
            <c:dLbl>
              <c:idx val="19"/>
              <c:layout>
                <c:manualLayout>
                  <c:xMode val="edge"/>
                  <c:yMode val="edge"/>
                  <c:x val="0.6864501679731243"/>
                  <c:y val="1.2861736334405145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C838-41AA-A92F-D008C153AA6B}"/>
                </c:ext>
              </c:extLst>
            </c:dLbl>
            <c:dLbl>
              <c:idx val="20"/>
              <c:layout>
                <c:manualLayout>
                  <c:xMode val="edge"/>
                  <c:yMode val="edge"/>
                  <c:x val="0.6685330347144457"/>
                  <c:y val="1.2861736334405145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C838-41AA-A92F-D008C153AA6B}"/>
                </c:ext>
              </c:extLst>
            </c:dLbl>
            <c:dLbl>
              <c:idx val="21"/>
              <c:layout>
                <c:manualLayout>
                  <c:xMode val="edge"/>
                  <c:yMode val="edge"/>
                  <c:x val="0.80515117581187012"/>
                  <c:y val="1.2861736334405145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C838-41AA-A92F-D008C153AA6B}"/>
                </c:ext>
              </c:extLst>
            </c:dLbl>
            <c:spPr>
              <a:noFill/>
              <a:ln w="25400">
                <a:noFill/>
              </a:ln>
            </c:spPr>
            <c:txPr>
              <a:bodyPr wrap="square" lIns="38100" tIns="19050" rIns="38100" bIns="19050" anchor="ctr">
                <a:spAutoFit/>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Pobreza!$A$14:$A$21</c:f>
              <c:strCache>
                <c:ptCount val="1"/>
                <c:pt idx="0">
                  <c:v>GALAPAGOS</c:v>
                </c:pt>
              </c:strCache>
            </c:strRef>
          </c:cat>
          <c:val>
            <c:numRef>
              <c:f>Pobreza!$C$14:$C$21</c:f>
              <c:numCache>
                <c:formatCode>0.0</c:formatCode>
                <c:ptCount val="8"/>
                <c:pt idx="0">
                  <c:v>0.2</c:v>
                </c:pt>
              </c:numCache>
            </c:numRef>
          </c:val>
          <c:extLst xmlns:c16r2="http://schemas.microsoft.com/office/drawing/2015/06/chart">
            <c:ext xmlns:c16="http://schemas.microsoft.com/office/drawing/2014/chart" uri="{C3380CC4-5D6E-409C-BE32-E72D297353CC}">
              <c16:uniqueId val="{00000016-C838-41AA-A92F-D008C153AA6B}"/>
            </c:ext>
          </c:extLst>
        </c:ser>
        <c:dLbls>
          <c:showLegendKey val="0"/>
          <c:showVal val="0"/>
          <c:showCatName val="0"/>
          <c:showSerName val="0"/>
          <c:showPercent val="0"/>
          <c:showBubbleSize val="0"/>
        </c:dLbls>
        <c:gapWidth val="150"/>
        <c:shape val="box"/>
        <c:axId val="211009024"/>
        <c:axId val="209332480"/>
        <c:axId val="0"/>
      </c:bar3DChart>
      <c:catAx>
        <c:axId val="2110090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es-EC"/>
          </a:p>
        </c:txPr>
        <c:crossAx val="209332480"/>
        <c:crosses val="autoZero"/>
        <c:auto val="1"/>
        <c:lblAlgn val="ctr"/>
        <c:lblOffset val="100"/>
        <c:tickLblSkip val="1"/>
        <c:tickMarkSkip val="1"/>
        <c:noMultiLvlLbl val="0"/>
      </c:catAx>
      <c:valAx>
        <c:axId val="209332480"/>
        <c:scaling>
          <c:orientation val="minMax"/>
        </c:scaling>
        <c:delete val="0"/>
        <c:axPos val="l"/>
        <c:numFmt formatCode="0.0" sourceLinked="1"/>
        <c:majorTickMark val="out"/>
        <c:minorTickMark val="none"/>
        <c:tickLblPos val="nextTo"/>
        <c:spPr>
          <a:ln w="3175">
            <a:solidFill>
              <a:srgbClr val="000000"/>
            </a:solidFill>
            <a:prstDash val="solid"/>
          </a:ln>
        </c:spPr>
        <c:txPr>
          <a:bodyPr rot="0" vert="horz"/>
          <a:lstStyle/>
          <a:p>
            <a:pPr>
              <a:defRPr sz="625" b="0" i="0" u="none" strike="noStrike" baseline="0">
                <a:solidFill>
                  <a:srgbClr val="000000"/>
                </a:solidFill>
                <a:latin typeface="Arial"/>
                <a:ea typeface="Arial"/>
                <a:cs typeface="Arial"/>
              </a:defRPr>
            </a:pPr>
            <a:endParaRPr lang="es-EC"/>
          </a:p>
        </c:txPr>
        <c:crossAx val="211009024"/>
        <c:crosses val="autoZero"/>
        <c:crossBetween val="between"/>
      </c:valAx>
      <c:spPr>
        <a:noFill/>
        <a:ln w="25400">
          <a:noFill/>
        </a:ln>
      </c:spPr>
    </c:plotArea>
    <c:plotVisOnly val="1"/>
    <c:dispBlanksAs val="gap"/>
    <c:showDLblsOverMax val="0"/>
  </c:chart>
  <c:spPr>
    <a:solidFill>
      <a:srgbClr val="CCFFCC"/>
    </a:solidFill>
    <a:ln w="3175">
      <a:solidFill>
        <a:srgbClr val="000000"/>
      </a:solidFill>
      <a:prstDash val="solid"/>
    </a:ln>
    <a:effectLst>
      <a:outerShdw dist="35921" dir="2700000" algn="br">
        <a:srgbClr val="000000"/>
      </a:outerShdw>
    </a:effectLst>
  </c:spPr>
  <c:txPr>
    <a:bodyPr/>
    <a:lstStyle/>
    <a:p>
      <a:pPr>
        <a:defRPr sz="1475"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3"/>
      <c:rotY val="20"/>
      <c:depthPercent val="100"/>
      <c:rAngAx val="1"/>
    </c:view3D>
    <c:floor>
      <c:thickness val="0"/>
      <c:spPr>
        <a:solidFill>
          <a:srgbClr val="FF00FF"/>
        </a:solidFill>
        <a:ln w="3175">
          <a:solidFill>
            <a:srgbClr val="000000"/>
          </a:solidFill>
          <a:prstDash val="solid"/>
        </a:ln>
      </c:spPr>
    </c:floor>
    <c:sideWall>
      <c:thickness val="0"/>
      <c:spPr>
        <a:solidFill>
          <a:srgbClr val="00FFFF"/>
        </a:solidFill>
        <a:ln w="12700">
          <a:solidFill>
            <a:srgbClr val="808080"/>
          </a:solidFill>
          <a:prstDash val="solid"/>
        </a:ln>
      </c:spPr>
    </c:sideWall>
    <c:backWall>
      <c:thickness val="0"/>
      <c:spPr>
        <a:solidFill>
          <a:srgbClr val="00FFFF"/>
        </a:solidFill>
        <a:ln w="12700">
          <a:solidFill>
            <a:srgbClr val="808080"/>
          </a:solidFill>
          <a:prstDash val="solid"/>
        </a:ln>
      </c:spPr>
    </c:backWall>
    <c:plotArea>
      <c:layout>
        <c:manualLayout>
          <c:layoutTarget val="inner"/>
          <c:xMode val="edge"/>
          <c:yMode val="edge"/>
          <c:x val="3.9421813403416557E-2"/>
          <c:y val="1.5748031496062992E-2"/>
          <c:w val="0.9553219448094612"/>
          <c:h val="0.85433070866141736"/>
        </c:manualLayout>
      </c:layout>
      <c:bar3DChart>
        <c:barDir val="col"/>
        <c:grouping val="clustered"/>
        <c:varyColors val="0"/>
        <c:ser>
          <c:idx val="0"/>
          <c:order val="0"/>
          <c:spPr>
            <a:solidFill>
              <a:srgbClr val="FFFF99"/>
            </a:solidFill>
            <a:ln w="12700">
              <a:solidFill>
                <a:srgbClr val="000000"/>
              </a:solidFill>
              <a:prstDash val="solid"/>
            </a:ln>
          </c:spPr>
          <c:invertIfNegative val="0"/>
          <c:dLbls>
            <c:dLbl>
              <c:idx val="0"/>
              <c:layout>
                <c:manualLayout>
                  <c:x val="-9.057290966093097E-3"/>
                  <c:y val="-5.9686692706718746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C7E-4FC6-8EA6-F3EA5DE1F012}"/>
                </c:ext>
              </c:extLst>
            </c:dLbl>
            <c:dLbl>
              <c:idx val="1"/>
              <c:layout>
                <c:manualLayout>
                  <c:x val="-4.6886780413946212E-3"/>
                  <c:y val="1.0246553826440854E-3"/>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C7E-4FC6-8EA6-F3EA5DE1F012}"/>
                </c:ext>
              </c:extLst>
            </c:dLbl>
            <c:dLbl>
              <c:idx val="2"/>
              <c:layout>
                <c:manualLayout>
                  <c:x val="2.1636125970455966E-3"/>
                  <c:y val="-1.0755368177403003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C7E-4FC6-8EA6-F3EA5DE1F012}"/>
                </c:ext>
              </c:extLst>
            </c:dLbl>
            <c:dLbl>
              <c:idx val="3"/>
              <c:layout>
                <c:manualLayout>
                  <c:x val="8.8711841374624675E-3"/>
                  <c:y val="-3.6935540537747676E-3"/>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C7E-4FC6-8EA6-F3EA5DE1F012}"/>
                </c:ext>
              </c:extLst>
            </c:dLbl>
            <c:dLbl>
              <c:idx val="4"/>
              <c:layout>
                <c:manualLayout>
                  <c:x val="1.134327328663417E-2"/>
                  <c:y val="-2.7221774443548893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1C7E-4FC6-8EA6-F3EA5DE1F012}"/>
                </c:ext>
              </c:extLst>
            </c:dLbl>
            <c:dLbl>
              <c:idx val="5"/>
              <c:layout>
                <c:manualLayout>
                  <c:x val="1.7319385668118682E-2"/>
                  <c:y val="-4.9748899497799358E-3"/>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1C7E-4FC6-8EA6-F3EA5DE1F012}"/>
                </c:ext>
              </c:extLst>
            </c:dLbl>
            <c:dLbl>
              <c:idx val="6"/>
              <c:layout>
                <c:manualLayout>
                  <c:x val="1.3659054773212458E-2"/>
                  <c:y val="-3.4221175109016885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1C7E-4FC6-8EA6-F3EA5DE1F012}"/>
                </c:ext>
              </c:extLst>
            </c:dLbl>
            <c:dLbl>
              <c:idx val="7"/>
              <c:layout>
                <c:manualLayout>
                  <c:x val="2.5329567049848099E-2"/>
                  <c:y val="-6.0681588029842881E-3"/>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1C7E-4FC6-8EA6-F3EA5DE1F012}"/>
                </c:ext>
              </c:extLst>
            </c:dLbl>
            <c:dLbl>
              <c:idx val="8"/>
              <c:layout>
                <c:manualLayout>
                  <c:x val="2.3859336899576093E-2"/>
                  <c:y val="-7.1932543865087795E-3"/>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1C7E-4FC6-8EA6-F3EA5DE1F012}"/>
                </c:ext>
              </c:extLst>
            </c:dLbl>
            <c:dLbl>
              <c:idx val="9"/>
              <c:layout>
                <c:manualLayout>
                  <c:x val="2.8521526793382067E-2"/>
                  <c:y val="-2.2222497778328902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1C7E-4FC6-8EA6-F3EA5DE1F012}"/>
                </c:ext>
              </c:extLst>
            </c:dLbl>
            <c:dLbl>
              <c:idx val="10"/>
              <c:layout>
                <c:manualLayout>
                  <c:xMode val="edge"/>
                  <c:yMode val="edge"/>
                  <c:x val="0.64914586070959268"/>
                  <c:y val="1.5748031496062992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1C7E-4FC6-8EA6-F3EA5DE1F012}"/>
                </c:ext>
              </c:extLst>
            </c:dLbl>
            <c:dLbl>
              <c:idx val="11"/>
              <c:layout>
                <c:manualLayout>
                  <c:xMode val="edge"/>
                  <c:yMode val="edge"/>
                  <c:x val="0.62812089356110379"/>
                  <c:y val="1.5748031496062992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1C7E-4FC6-8EA6-F3EA5DE1F012}"/>
                </c:ext>
              </c:extLst>
            </c:dLbl>
            <c:dLbl>
              <c:idx val="12"/>
              <c:layout>
                <c:manualLayout>
                  <c:xMode val="edge"/>
                  <c:yMode val="edge"/>
                  <c:x val="0.55321944809461232"/>
                  <c:y val="1.5748031496062992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1C7E-4FC6-8EA6-F3EA5DE1F012}"/>
                </c:ext>
              </c:extLst>
            </c:dLbl>
            <c:dLbl>
              <c:idx val="13"/>
              <c:layout>
                <c:manualLayout>
                  <c:xMode val="edge"/>
                  <c:yMode val="edge"/>
                  <c:x val="0.58869908015768724"/>
                  <c:y val="1.5748031496062992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1C7E-4FC6-8EA6-F3EA5DE1F012}"/>
                </c:ext>
              </c:extLst>
            </c:dLbl>
            <c:dLbl>
              <c:idx val="14"/>
              <c:layout>
                <c:manualLayout>
                  <c:xMode val="edge"/>
                  <c:yMode val="edge"/>
                  <c:x val="0.62286465177398165"/>
                  <c:y val="1.5748031496062992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1C7E-4FC6-8EA6-F3EA5DE1F012}"/>
                </c:ext>
              </c:extLst>
            </c:dLbl>
            <c:dLbl>
              <c:idx val="15"/>
              <c:layout>
                <c:manualLayout>
                  <c:xMode val="edge"/>
                  <c:yMode val="edge"/>
                  <c:x val="0.46780551905387646"/>
                  <c:y val="0.29527559055118108"/>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1C7E-4FC6-8EA6-F3EA5DE1F012}"/>
                </c:ext>
              </c:extLst>
            </c:dLbl>
            <c:dLbl>
              <c:idx val="16"/>
              <c:layout>
                <c:manualLayout>
                  <c:xMode val="edge"/>
                  <c:yMode val="edge"/>
                  <c:x val="0.48226018396846254"/>
                  <c:y val="0.20472440944881889"/>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1C7E-4FC6-8EA6-F3EA5DE1F012}"/>
                </c:ext>
              </c:extLst>
            </c:dLbl>
            <c:dLbl>
              <c:idx val="17"/>
              <c:layout>
                <c:manualLayout>
                  <c:xMode val="edge"/>
                  <c:yMode val="edge"/>
                  <c:x val="0.50459921156373189"/>
                  <c:y val="0.24803149606299213"/>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1C7E-4FC6-8EA6-F3EA5DE1F012}"/>
                </c:ext>
              </c:extLst>
            </c:dLbl>
            <c:dLbl>
              <c:idx val="18"/>
              <c:layout>
                <c:manualLayout>
                  <c:xMode val="edge"/>
                  <c:yMode val="edge"/>
                  <c:x val="0.52299605781865965"/>
                  <c:y val="0.1811023622047244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1C7E-4FC6-8EA6-F3EA5DE1F012}"/>
                </c:ext>
              </c:extLst>
            </c:dLbl>
            <c:dLbl>
              <c:idx val="19"/>
              <c:layout>
                <c:manualLayout>
                  <c:xMode val="edge"/>
                  <c:yMode val="edge"/>
                  <c:x val="0.54402102496714844"/>
                  <c:y val="0.1811023622047244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1C7E-4FC6-8EA6-F3EA5DE1F012}"/>
                </c:ext>
              </c:extLst>
            </c:dLbl>
            <c:dLbl>
              <c:idx val="20"/>
              <c:layout>
                <c:manualLayout>
                  <c:xMode val="edge"/>
                  <c:yMode val="edge"/>
                  <c:x val="0.5624178712220762"/>
                  <c:y val="0.27559055118110237"/>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1C7E-4FC6-8EA6-F3EA5DE1F012}"/>
                </c:ext>
              </c:extLst>
            </c:dLbl>
            <c:dLbl>
              <c:idx val="21"/>
              <c:layout>
                <c:manualLayout>
                  <c:xMode val="edge"/>
                  <c:yMode val="edge"/>
                  <c:x val="0.57950065703022335"/>
                  <c:y val="0.2401574803149606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1C7E-4FC6-8EA6-F3EA5DE1F012}"/>
                </c:ext>
              </c:extLst>
            </c:dLbl>
            <c:spPr>
              <a:noFill/>
              <a:ln w="25400">
                <a:noFill/>
              </a:ln>
            </c:spPr>
            <c:txPr>
              <a:bodyPr wrap="square" lIns="38100" tIns="19050" rIns="38100" bIns="19050" anchor="ctr">
                <a:spAutoFit/>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Analfab!$C$10:$C$15</c:f>
              <c:strCache>
                <c:ptCount val="3"/>
                <c:pt idx="0">
                  <c:v>NACIONAL</c:v>
                </c:pt>
                <c:pt idx="1">
                  <c:v>GALAPAGOS</c:v>
                </c:pt>
                <c:pt idx="2">
                  <c:v>SANTA CRUZ</c:v>
                </c:pt>
              </c:strCache>
            </c:strRef>
          </c:cat>
          <c:val>
            <c:numRef>
              <c:f>Analfab!$D$10:$D$15</c:f>
              <c:numCache>
                <c:formatCode>General</c:formatCode>
                <c:ptCount val="6"/>
                <c:pt idx="0">
                  <c:v>6.8</c:v>
                </c:pt>
                <c:pt idx="1">
                  <c:v>1.3</c:v>
                </c:pt>
                <c:pt idx="2">
                  <c:v>1.1000000000000001</c:v>
                </c:pt>
              </c:numCache>
            </c:numRef>
          </c:val>
          <c:extLst xmlns:c16r2="http://schemas.microsoft.com/office/drawing/2015/06/chart">
            <c:ext xmlns:c16="http://schemas.microsoft.com/office/drawing/2014/chart" uri="{C3380CC4-5D6E-409C-BE32-E72D297353CC}">
              <c16:uniqueId val="{00000016-1C7E-4FC6-8EA6-F3EA5DE1F012}"/>
            </c:ext>
          </c:extLst>
        </c:ser>
        <c:dLbls>
          <c:showLegendKey val="0"/>
          <c:showVal val="0"/>
          <c:showCatName val="0"/>
          <c:showSerName val="0"/>
          <c:showPercent val="0"/>
          <c:showBubbleSize val="0"/>
        </c:dLbls>
        <c:gapWidth val="150"/>
        <c:shape val="box"/>
        <c:axId val="213264896"/>
        <c:axId val="209334208"/>
        <c:axId val="0"/>
      </c:bar3DChart>
      <c:catAx>
        <c:axId val="213264896"/>
        <c:scaling>
          <c:orientation val="minMax"/>
        </c:scaling>
        <c:delete val="0"/>
        <c:axPos val="b"/>
        <c:numFmt formatCode="General" sourceLinked="1"/>
        <c:majorTickMark val="out"/>
        <c:minorTickMark val="none"/>
        <c:tickLblPos val="low"/>
        <c:spPr>
          <a:ln w="3175">
            <a:solidFill>
              <a:srgbClr val="FF99CC"/>
            </a:solidFill>
            <a:prstDash val="solid"/>
          </a:ln>
        </c:spPr>
        <c:txPr>
          <a:bodyPr rot="0" vert="horz"/>
          <a:lstStyle/>
          <a:p>
            <a:pPr>
              <a:defRPr sz="525" b="0" i="0" u="none" strike="noStrike" baseline="0">
                <a:solidFill>
                  <a:srgbClr val="000000"/>
                </a:solidFill>
                <a:latin typeface="Arial"/>
                <a:ea typeface="Arial"/>
                <a:cs typeface="Arial"/>
              </a:defRPr>
            </a:pPr>
            <a:endParaRPr lang="es-EC"/>
          </a:p>
        </c:txPr>
        <c:crossAx val="209334208"/>
        <c:crosses val="autoZero"/>
        <c:auto val="1"/>
        <c:lblAlgn val="ctr"/>
        <c:lblOffset val="100"/>
        <c:tickLblSkip val="1"/>
        <c:tickMarkSkip val="1"/>
        <c:noMultiLvlLbl val="0"/>
      </c:catAx>
      <c:valAx>
        <c:axId val="2093342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s-EC"/>
          </a:p>
        </c:txPr>
        <c:crossAx val="213264896"/>
        <c:crosses val="autoZero"/>
        <c:crossBetween val="between"/>
      </c:valAx>
      <c:spPr>
        <a:noFill/>
        <a:ln w="25400">
          <a:noFill/>
        </a:ln>
      </c:spPr>
    </c:plotArea>
    <c:plotVisOnly val="1"/>
    <c:dispBlanksAs val="gap"/>
    <c:showDLblsOverMax val="0"/>
  </c:chart>
  <c:spPr>
    <a:solidFill>
      <a:srgbClr val="CCFFFF"/>
    </a:solidFill>
    <a:ln w="3175">
      <a:solidFill>
        <a:srgbClr val="000000"/>
      </a:solidFill>
      <a:prstDash val="solid"/>
    </a:ln>
    <a:effectLst>
      <a:outerShdw dist="35921" dir="2700000" algn="br">
        <a:srgbClr val="000000"/>
      </a:outerShdw>
    </a:effectLst>
  </c:spPr>
  <c:txPr>
    <a:bodyPr/>
    <a:lstStyle/>
    <a:p>
      <a:pPr>
        <a:defRPr sz="875"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0"/>
      <c:rotY val="20"/>
      <c:depthPercent val="100"/>
      <c:rAngAx val="1"/>
    </c:view3D>
    <c:floor>
      <c:thickness val="0"/>
      <c:spPr>
        <a:solidFill>
          <a:srgbClr val="FF8080"/>
        </a:solidFill>
        <a:ln w="3175">
          <a:solidFill>
            <a:srgbClr val="000000"/>
          </a:solidFill>
          <a:prstDash val="solid"/>
        </a:ln>
      </c:spPr>
    </c:floor>
    <c:sideWall>
      <c:thickness val="0"/>
      <c:spPr>
        <a:solidFill>
          <a:srgbClr val="FFFFCC"/>
        </a:solidFill>
        <a:ln w="12700">
          <a:solidFill>
            <a:srgbClr val="808080"/>
          </a:solidFill>
          <a:prstDash val="solid"/>
        </a:ln>
      </c:spPr>
    </c:sideWall>
    <c:backWall>
      <c:thickness val="0"/>
      <c:spPr>
        <a:solidFill>
          <a:srgbClr val="FFFFCC"/>
        </a:solidFill>
        <a:ln w="12700">
          <a:solidFill>
            <a:srgbClr val="808080"/>
          </a:solidFill>
          <a:prstDash val="solid"/>
        </a:ln>
      </c:spPr>
    </c:backWall>
    <c:plotArea>
      <c:layout>
        <c:manualLayout>
          <c:layoutTarget val="inner"/>
          <c:xMode val="edge"/>
          <c:yMode val="edge"/>
          <c:x val="6.2176205128853836E-2"/>
          <c:y val="5.5336075176157934E-2"/>
          <c:w val="0.91968970086429636"/>
          <c:h val="0.79051535965939901"/>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3.5397262065844106E-3"/>
                  <c:y val="-1.5038767457173608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D0A-4F4D-85CA-4BF973B4FFEF}"/>
                </c:ext>
              </c:extLst>
            </c:dLbl>
            <c:dLbl>
              <c:idx val="1"/>
              <c:layout>
                <c:manualLayout>
                  <c:x val="4.5196001743779109E-3"/>
                  <c:y val="-3.3694326404764781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DD0A-4F4D-85CA-4BF973B4FFEF}"/>
                </c:ext>
              </c:extLst>
            </c:dLbl>
            <c:dLbl>
              <c:idx val="2"/>
              <c:layout>
                <c:manualLayout>
                  <c:x val="8.0901493558736496E-3"/>
                  <c:y val="-1.3989100065238682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D0A-4F4D-85CA-4BF973B4FFEF}"/>
                </c:ext>
              </c:extLst>
            </c:dLbl>
            <c:dLbl>
              <c:idx val="3"/>
              <c:layout>
                <c:manualLayout>
                  <c:x val="6.4793481099648855E-3"/>
                  <c:y val="1.5377962767626754E-3"/>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D0A-4F4D-85CA-4BF973B4FFEF}"/>
                </c:ext>
              </c:extLst>
            </c:dLbl>
            <c:dLbl>
              <c:idx val="4"/>
              <c:layout>
                <c:manualLayout>
                  <c:x val="7.4592220777583863E-3"/>
                  <c:y val="-1.7915286741860128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D0A-4F4D-85CA-4BF973B4FFEF}"/>
                </c:ext>
              </c:extLst>
            </c:dLbl>
            <c:dLbl>
              <c:idx val="5"/>
              <c:layout>
                <c:manualLayout>
                  <c:x val="7.1437584387008101E-3"/>
                  <c:y val="-1.5038767457173608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D0A-4F4D-85CA-4BF973B4FFEF}"/>
                </c:ext>
              </c:extLst>
            </c:dLbl>
            <c:dLbl>
              <c:idx val="6"/>
              <c:layout>
                <c:manualLayout>
                  <c:x val="9.4189700133454433E-3"/>
                  <c:y val="-2.357940012899095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DD0A-4F4D-85CA-4BF973B4FFEF}"/>
                </c:ext>
              </c:extLst>
            </c:dLbl>
            <c:dLbl>
              <c:idx val="7"/>
              <c:layout>
                <c:manualLayout>
                  <c:x val="1.0398843981138889E-2"/>
                  <c:y val="-8.7874927974545564E-3"/>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DD0A-4F4D-85CA-4BF973B4FFEF}"/>
                </c:ext>
              </c:extLst>
            </c:dLbl>
            <c:dLbl>
              <c:idx val="8"/>
              <c:layout>
                <c:manualLayout>
                  <c:x val="1.1378717948932445E-2"/>
                  <c:y val="-2.0902243921856602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DD0A-4F4D-85CA-4BF973B4FFEF}"/>
                </c:ext>
              </c:extLst>
            </c:dLbl>
            <c:dLbl>
              <c:idx val="9"/>
              <c:layout>
                <c:manualLayout>
                  <c:x val="1.4949267130428155E-2"/>
                  <c:y val="-1.4272510916425315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DD0A-4F4D-85CA-4BF973B4FFEF}"/>
                </c:ext>
              </c:extLst>
            </c:dLbl>
            <c:dLbl>
              <c:idx val="10"/>
              <c:layout>
                <c:manualLayout>
                  <c:x val="-0.18614351737768978"/>
                  <c:y val="0.37675969425596711"/>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DD0A-4F4D-85CA-4BF973B4FFEF}"/>
                </c:ext>
              </c:extLst>
            </c:dLbl>
            <c:dLbl>
              <c:idx val="11"/>
              <c:layout>
                <c:manualLayout>
                  <c:x val="-0.19941235708525862"/>
                  <c:y val="0.44395349982701598"/>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DD0A-4F4D-85CA-4BF973B4FFEF}"/>
                </c:ext>
              </c:extLst>
            </c:dLbl>
            <c:dLbl>
              <c:idx val="12"/>
              <c:layout>
                <c:manualLayout>
                  <c:xMode val="edge"/>
                  <c:yMode val="edge"/>
                  <c:x val="0.52590706838155532"/>
                  <c:y val="0.11067215035231587"/>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DD0A-4F4D-85CA-4BF973B4FFEF}"/>
                </c:ext>
              </c:extLst>
            </c:dLbl>
            <c:dLbl>
              <c:idx val="13"/>
              <c:layout>
                <c:manualLayout>
                  <c:xMode val="edge"/>
                  <c:yMode val="edge"/>
                  <c:x val="0.55829050855283335"/>
                  <c:y val="0.1383401879403948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DD0A-4F4D-85CA-4BF973B4FFEF}"/>
                </c:ext>
              </c:extLst>
            </c:dLbl>
            <c:dLbl>
              <c:idx val="14"/>
              <c:layout>
                <c:manualLayout>
                  <c:xMode val="edge"/>
                  <c:yMode val="edge"/>
                  <c:x val="0.58937861111726031"/>
                  <c:y val="0.1660082255284738"/>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DD0A-4F4D-85CA-4BF973B4FFEF}"/>
                </c:ext>
              </c:extLst>
            </c:dLbl>
            <c:dLbl>
              <c:idx val="15"/>
              <c:layout>
                <c:manualLayout>
                  <c:xMode val="edge"/>
                  <c:yMode val="edge"/>
                  <c:x val="0.61917137607483608"/>
                  <c:y val="0.12648245754550386"/>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DD0A-4F4D-85CA-4BF973B4FFEF}"/>
                </c:ext>
              </c:extLst>
            </c:dLbl>
            <c:dLbl>
              <c:idx val="16"/>
              <c:layout>
                <c:manualLayout>
                  <c:xMode val="edge"/>
                  <c:yMode val="edge"/>
                  <c:x val="0.47668423932121273"/>
                  <c:y val="0.1699608023267708"/>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DD0A-4F4D-85CA-4BF973B4FFEF}"/>
                </c:ext>
              </c:extLst>
            </c:dLbl>
            <c:dLbl>
              <c:idx val="17"/>
              <c:layout>
                <c:manualLayout>
                  <c:xMode val="edge"/>
                  <c:yMode val="edge"/>
                  <c:x val="0.49481896581712842"/>
                  <c:y val="0.1462453415369888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DD0A-4F4D-85CA-4BF973B4FFEF}"/>
                </c:ext>
              </c:extLst>
            </c:dLbl>
            <c:dLbl>
              <c:idx val="18"/>
              <c:layout>
                <c:manualLayout>
                  <c:xMode val="edge"/>
                  <c:yMode val="edge"/>
                  <c:x val="0.5142490299198953"/>
                  <c:y val="0.15019791833528581"/>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DD0A-4F4D-85CA-4BF973B4FFEF}"/>
                </c:ext>
              </c:extLst>
            </c:dLbl>
            <c:dLbl>
              <c:idx val="19"/>
              <c:layout>
                <c:manualLayout>
                  <c:xMode val="edge"/>
                  <c:yMode val="edge"/>
                  <c:x val="0.53367909402266211"/>
                  <c:y val="0.1422927647386918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DD0A-4F4D-85CA-4BF973B4FFEF}"/>
                </c:ext>
              </c:extLst>
            </c:dLbl>
            <c:dLbl>
              <c:idx val="20"/>
              <c:layout>
                <c:manualLayout>
                  <c:xMode val="edge"/>
                  <c:yMode val="edge"/>
                  <c:x val="0.55181382051857775"/>
                  <c:y val="0.10276699675572187"/>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DD0A-4F4D-85CA-4BF973B4FFEF}"/>
                </c:ext>
              </c:extLst>
            </c:dLbl>
            <c:dLbl>
              <c:idx val="21"/>
              <c:layout>
                <c:manualLayout>
                  <c:xMode val="edge"/>
                  <c:yMode val="edge"/>
                  <c:x val="0.56865320940764241"/>
                  <c:y val="0.1462453415369888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DD0A-4F4D-85CA-4BF973B4FFEF}"/>
                </c:ext>
              </c:extLst>
            </c:dLbl>
            <c:dLbl>
              <c:idx val="22"/>
              <c:layout>
                <c:manualLayout>
                  <c:xMode val="edge"/>
                  <c:yMode val="edge"/>
                  <c:x val="0.58808327351040923"/>
                  <c:y val="9.4861843159127879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DD0A-4F4D-85CA-4BF973B4FFEF}"/>
                </c:ext>
              </c:extLst>
            </c:dLbl>
            <c:spPr>
              <a:noFill/>
              <a:ln w="25400">
                <a:noFill/>
              </a:ln>
            </c:spPr>
            <c:txPr>
              <a:bodyPr wrap="square" lIns="38100" tIns="19050" rIns="38100" bIns="19050" anchor="ctr">
                <a:spAutoFit/>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ISB!$B$12:$B$20</c:f>
              <c:strCache>
                <c:ptCount val="9"/>
                <c:pt idx="0">
                  <c:v>PUERTO AYORA</c:v>
                </c:pt>
                <c:pt idx="1">
                  <c:v>BELLAVISTA</c:v>
                </c:pt>
                <c:pt idx="2">
                  <c:v>SANTA ROSA</c:v>
                </c:pt>
                <c:pt idx="8">
                  <c:v>TOTAL CANTON </c:v>
                </c:pt>
              </c:strCache>
            </c:strRef>
          </c:cat>
          <c:val>
            <c:numRef>
              <c:f>ISB!$C$12:$C$20</c:f>
              <c:numCache>
                <c:formatCode>0.00</c:formatCode>
                <c:ptCount val="9"/>
                <c:pt idx="0">
                  <c:v>73.09</c:v>
                </c:pt>
                <c:pt idx="1">
                  <c:v>41.78</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17-DD0A-4F4D-85CA-4BF973B4FFEF}"/>
            </c:ext>
          </c:extLst>
        </c:ser>
        <c:dLbls>
          <c:showLegendKey val="0"/>
          <c:showVal val="0"/>
          <c:showCatName val="0"/>
          <c:showSerName val="0"/>
          <c:showPercent val="0"/>
          <c:showBubbleSize val="0"/>
        </c:dLbls>
        <c:gapWidth val="150"/>
        <c:shape val="box"/>
        <c:axId val="223221248"/>
        <c:axId val="209335936"/>
        <c:axId val="0"/>
      </c:bar3DChart>
      <c:catAx>
        <c:axId val="22322124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s-EC"/>
          </a:p>
        </c:txPr>
        <c:crossAx val="209335936"/>
        <c:crosses val="autoZero"/>
        <c:auto val="1"/>
        <c:lblAlgn val="ctr"/>
        <c:lblOffset val="100"/>
        <c:tickLblSkip val="1"/>
        <c:tickMarkSkip val="1"/>
        <c:noMultiLvlLbl val="0"/>
      </c:catAx>
      <c:valAx>
        <c:axId val="20933593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EC"/>
          </a:p>
        </c:txPr>
        <c:crossAx val="223221248"/>
        <c:crosses val="autoZero"/>
        <c:crossBetween val="between"/>
      </c:valAx>
      <c:spPr>
        <a:noFill/>
        <a:ln w="25400">
          <a:noFill/>
        </a:ln>
      </c:spPr>
    </c:plotArea>
    <c:plotVisOnly val="1"/>
    <c:dispBlanksAs val="gap"/>
    <c:showDLblsOverMax val="0"/>
  </c:chart>
  <c:spPr>
    <a:solidFill>
      <a:srgbClr val="00CCFF"/>
    </a:solidFill>
    <a:ln w="3175">
      <a:solidFill>
        <a:srgbClr val="000000"/>
      </a:solidFill>
      <a:prstDash val="solid"/>
    </a:ln>
    <a:effectLst>
      <a:outerShdw dist="35921" dir="2700000" algn="br">
        <a:srgbClr val="000000"/>
      </a:outerShdw>
    </a:effectLst>
  </c:spPr>
  <c:txPr>
    <a:bodyPr/>
    <a:lstStyle/>
    <a:p>
      <a:pPr>
        <a:defRPr sz="85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015748031496062E-2"/>
          <c:y val="4.1666797084075412E-2"/>
          <c:w val="0.90236220472440942"/>
          <c:h val="0.71154068866651854"/>
        </c:manualLayout>
      </c:layout>
      <c:barChart>
        <c:barDir val="col"/>
        <c:grouping val="clustered"/>
        <c:varyColors val="0"/>
        <c:ser>
          <c:idx val="1"/>
          <c:order val="0"/>
          <c:spPr>
            <a:solidFill>
              <a:srgbClr val="3366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50" b="1"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PEA!$C$12:$C$22</c:f>
              <c:strCache>
                <c:ptCount val="10"/>
                <c:pt idx="0">
                  <c:v>TRABAJADORES DE LOS SERVICIOS Y VENDEDORES</c:v>
                </c:pt>
                <c:pt idx="1">
                  <c:v>OCUPACIONES ELEMENTALES</c:v>
                </c:pt>
                <c:pt idx="2">
                  <c:v>OFICIALES OPERARIOS Y ARTESANOS</c:v>
                </c:pt>
                <c:pt idx="3">
                  <c:v>NO DECLARADOS </c:v>
                </c:pt>
                <c:pt idx="4">
                  <c:v>PROFESIONALES APOYO ADMINISTRATIVO</c:v>
                </c:pt>
                <c:pt idx="5">
                  <c:v>PROFECIONALES,CIENTIFICOS E INTELECTUALES</c:v>
                </c:pt>
                <c:pt idx="6">
                  <c:v>TECNICOS POROFESIONALES  NIVEL MEDIO</c:v>
                </c:pt>
                <c:pt idx="7">
                  <c:v>OCUPACIONES MILITARES</c:v>
                </c:pt>
                <c:pt idx="8">
                  <c:v>OPOERADORES DE INSTALACIONES Y MAQUINARIAS</c:v>
                </c:pt>
                <c:pt idx="9">
                  <c:v>NOESPECIFICADA</c:v>
                </c:pt>
              </c:strCache>
            </c:strRef>
          </c:cat>
          <c:val>
            <c:numRef>
              <c:f>PEA!$D$12:$D$22</c:f>
              <c:numCache>
                <c:formatCode>0.0</c:formatCode>
                <c:ptCount val="11"/>
                <c:pt idx="0">
                  <c:v>22.2</c:v>
                </c:pt>
                <c:pt idx="1">
                  <c:v>20</c:v>
                </c:pt>
                <c:pt idx="2">
                  <c:v>11</c:v>
                </c:pt>
                <c:pt idx="3">
                  <c:v>10.199999999999999</c:v>
                </c:pt>
                <c:pt idx="4">
                  <c:v>10.199999999999999</c:v>
                </c:pt>
                <c:pt idx="5">
                  <c:v>10</c:v>
                </c:pt>
                <c:pt idx="6">
                  <c:v>4.3</c:v>
                </c:pt>
                <c:pt idx="7">
                  <c:v>2.9</c:v>
                </c:pt>
                <c:pt idx="8">
                  <c:v>2.5</c:v>
                </c:pt>
                <c:pt idx="9">
                  <c:v>7</c:v>
                </c:pt>
              </c:numCache>
            </c:numRef>
          </c:val>
          <c:extLst xmlns:c16r2="http://schemas.microsoft.com/office/drawing/2015/06/chart">
            <c:ext xmlns:c16="http://schemas.microsoft.com/office/drawing/2014/chart" uri="{C3380CC4-5D6E-409C-BE32-E72D297353CC}">
              <c16:uniqueId val="{00000000-8114-4E12-80FB-50FBA01AFE6C}"/>
            </c:ext>
          </c:extLst>
        </c:ser>
        <c:dLbls>
          <c:showLegendKey val="0"/>
          <c:showVal val="0"/>
          <c:showCatName val="0"/>
          <c:showSerName val="0"/>
          <c:showPercent val="0"/>
          <c:showBubbleSize val="0"/>
        </c:dLbls>
        <c:gapWidth val="150"/>
        <c:axId val="223343616"/>
        <c:axId val="209337664"/>
      </c:barChart>
      <c:catAx>
        <c:axId val="223343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375" b="1" i="0" u="none" strike="noStrike" baseline="0">
                <a:solidFill>
                  <a:srgbClr val="000000"/>
                </a:solidFill>
                <a:latin typeface="Arial"/>
                <a:ea typeface="Arial"/>
                <a:cs typeface="Arial"/>
              </a:defRPr>
            </a:pPr>
            <a:endParaRPr lang="es-EC"/>
          </a:p>
        </c:txPr>
        <c:crossAx val="209337664"/>
        <c:crosses val="autoZero"/>
        <c:auto val="1"/>
        <c:lblAlgn val="ctr"/>
        <c:lblOffset val="100"/>
        <c:tickLblSkip val="1"/>
        <c:tickMarkSkip val="1"/>
        <c:noMultiLvlLbl val="0"/>
      </c:catAx>
      <c:valAx>
        <c:axId val="209337664"/>
        <c:scaling>
          <c:orientation val="minMax"/>
        </c:scaling>
        <c:delete val="0"/>
        <c:axPos val="l"/>
        <c:numFmt formatCode="0.0" sourceLinked="1"/>
        <c:majorTickMark val="out"/>
        <c:minorTickMark val="none"/>
        <c:tickLblPos val="nextTo"/>
        <c:spPr>
          <a:ln w="3175">
            <a:solidFill>
              <a:srgbClr val="000000"/>
            </a:solidFill>
            <a:prstDash val="solid"/>
          </a:ln>
        </c:spPr>
        <c:txPr>
          <a:bodyPr rot="0" vert="horz"/>
          <a:lstStyle/>
          <a:p>
            <a:pPr>
              <a:defRPr sz="650" b="1" i="0" u="none" strike="noStrike" baseline="0">
                <a:solidFill>
                  <a:srgbClr val="000000"/>
                </a:solidFill>
                <a:latin typeface="Arial"/>
                <a:ea typeface="Arial"/>
                <a:cs typeface="Arial"/>
              </a:defRPr>
            </a:pPr>
            <a:endParaRPr lang="es-EC"/>
          </a:p>
        </c:txPr>
        <c:crossAx val="223343616"/>
        <c:crosses val="autoZero"/>
        <c:crossBetween val="between"/>
      </c:valAx>
      <c:spPr>
        <a:solidFill>
          <a:srgbClr val="FFFF99"/>
        </a:solidFill>
        <a:ln w="12700">
          <a:solidFill>
            <a:srgbClr val="808080"/>
          </a:solidFill>
          <a:prstDash val="solid"/>
        </a:ln>
      </c:spPr>
    </c:plotArea>
    <c:plotVisOnly val="1"/>
    <c:dispBlanksAs val="gap"/>
    <c:showDLblsOverMax val="0"/>
  </c:chart>
  <c:spPr>
    <a:solidFill>
      <a:srgbClr val="CCFFCC"/>
    </a:solidFill>
    <a:ln w="3175">
      <a:solidFill>
        <a:srgbClr val="000000"/>
      </a:solidFill>
      <a:prstDash val="solid"/>
    </a:ln>
    <a:effectLst>
      <a:outerShdw dist="35921" dir="2700000" algn="br">
        <a:srgbClr val="000000"/>
      </a:outerShdw>
    </a:effectLst>
  </c:spPr>
  <c:txPr>
    <a:bodyPr/>
    <a:lstStyle/>
    <a:p>
      <a:pPr>
        <a:defRPr sz="1475"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5929203539823009"/>
          <c:y val="0.28426395939086296"/>
          <c:w val="0.47566371681415931"/>
          <c:h val="0.43654822335025378"/>
        </c:manualLayout>
      </c:layout>
      <c:pie3DChart>
        <c:varyColors val="1"/>
        <c:ser>
          <c:idx val="0"/>
          <c:order val="0"/>
          <c:spPr>
            <a:solidFill>
              <a:srgbClr val="9999FF"/>
            </a:solidFill>
            <a:ln w="12700">
              <a:solidFill>
                <a:srgbClr val="000000"/>
              </a:solidFill>
              <a:prstDash val="solid"/>
            </a:ln>
          </c:spPr>
          <c:dPt>
            <c:idx val="0"/>
            <c:bubble3D val="0"/>
            <c:extLst xmlns:c16r2="http://schemas.microsoft.com/office/drawing/2015/06/chart">
              <c:ext xmlns:c16="http://schemas.microsoft.com/office/drawing/2014/chart" uri="{C3380CC4-5D6E-409C-BE32-E72D297353CC}">
                <c16:uniqueId val="{00000000-E1A8-4EA5-B119-F453810A2E2D}"/>
              </c:ext>
            </c:extLst>
          </c:dPt>
          <c:dPt>
            <c:idx val="1"/>
            <c:bubble3D val="0"/>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1-E1A8-4EA5-B119-F453810A2E2D}"/>
              </c:ext>
            </c:extLst>
          </c:dPt>
          <c:dPt>
            <c:idx val="2"/>
            <c:bubble3D val="0"/>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2-E1A8-4EA5-B119-F453810A2E2D}"/>
              </c:ext>
            </c:extLst>
          </c:dPt>
          <c:dPt>
            <c:idx val="3"/>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3-E1A8-4EA5-B119-F453810A2E2D}"/>
              </c:ext>
            </c:extLst>
          </c:dPt>
          <c:dLbls>
            <c:spPr>
              <a:noFill/>
              <a:ln w="25400">
                <a:noFill/>
              </a:ln>
            </c:spPr>
            <c:txPr>
              <a:bodyPr wrap="square" lIns="38100" tIns="19050" rIns="38100" bIns="19050" anchor="ctr">
                <a:spAutoFit/>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'POB. GRU. EDAD.'!$A$10:$A$13</c:f>
              <c:strCache>
                <c:ptCount val="4"/>
                <c:pt idx="0">
                  <c:v>&lt; 1 AÑO</c:v>
                </c:pt>
                <c:pt idx="1">
                  <c:v>1 A 14 AÑOS</c:v>
                </c:pt>
                <c:pt idx="2">
                  <c:v>15 A 39 AÑOS</c:v>
                </c:pt>
                <c:pt idx="3">
                  <c:v>41 A 60 AÑOS</c:v>
                </c:pt>
              </c:strCache>
            </c:strRef>
          </c:cat>
          <c:val>
            <c:numRef>
              <c:f>'POB. GRU. EDAD.'!$C$10:$C$13</c:f>
              <c:numCache>
                <c:formatCode>0.00</c:formatCode>
                <c:ptCount val="4"/>
                <c:pt idx="0">
                  <c:v>4.4585987261146496</c:v>
                </c:pt>
                <c:pt idx="1">
                  <c:v>12.101910828025478</c:v>
                </c:pt>
                <c:pt idx="2">
                  <c:v>44.585987261146499</c:v>
                </c:pt>
                <c:pt idx="3">
                  <c:v>29.936305732484076</c:v>
                </c:pt>
              </c:numCache>
            </c:numRef>
          </c:val>
          <c:extLst xmlns:c16r2="http://schemas.microsoft.com/office/drawing/2015/06/chart">
            <c:ext xmlns:c16="http://schemas.microsoft.com/office/drawing/2014/chart" uri="{C3380CC4-5D6E-409C-BE32-E72D297353CC}">
              <c16:uniqueId val="{00000004-E1A8-4EA5-B119-F453810A2E2D}"/>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8539823008849563"/>
          <c:y val="0.25888324873096447"/>
          <c:w val="0.19690265486725667"/>
          <c:h val="0.48730964467005078"/>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C"/>
        </a:p>
      </c:txPr>
    </c:legend>
    <c:plotVisOnly val="1"/>
    <c:dispBlanksAs val="zero"/>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80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4945054945054945"/>
          <c:y val="0.31904910272090181"/>
          <c:w val="0.42197802197802198"/>
          <c:h val="0.36190644487744084"/>
        </c:manualLayout>
      </c:layout>
      <c:pie3DChart>
        <c:varyColors val="1"/>
        <c:ser>
          <c:idx val="0"/>
          <c:order val="0"/>
          <c:spPr>
            <a:solidFill>
              <a:srgbClr val="9999FF"/>
            </a:solidFill>
            <a:ln w="12700">
              <a:solidFill>
                <a:srgbClr val="000000"/>
              </a:solidFill>
              <a:prstDash val="solid"/>
            </a:ln>
          </c:spPr>
          <c:dPt>
            <c:idx val="0"/>
            <c:bubble3D val="0"/>
            <c:extLst xmlns:c16r2="http://schemas.microsoft.com/office/drawing/2015/06/chart">
              <c:ext xmlns:c16="http://schemas.microsoft.com/office/drawing/2014/chart" uri="{C3380CC4-5D6E-409C-BE32-E72D297353CC}">
                <c16:uniqueId val="{00000000-5DE2-48BB-949E-EC2EDBEB568E}"/>
              </c:ext>
            </c:extLst>
          </c:dPt>
          <c:dPt>
            <c:idx val="1"/>
            <c:bubble3D val="0"/>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1-5DE2-48BB-949E-EC2EDBEB568E}"/>
              </c:ext>
            </c:extLst>
          </c:dPt>
          <c:dPt>
            <c:idx val="2"/>
            <c:bubble3D val="0"/>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2-5DE2-48BB-949E-EC2EDBEB568E}"/>
              </c:ext>
            </c:extLst>
          </c:dPt>
          <c:dPt>
            <c:idx val="3"/>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3-5DE2-48BB-949E-EC2EDBEB568E}"/>
              </c:ext>
            </c:extLst>
          </c:dPt>
          <c:dLbls>
            <c:spPr>
              <a:noFill/>
              <a:ln w="25400">
                <a:noFill/>
              </a:ln>
            </c:spPr>
            <c:txPr>
              <a:bodyPr wrap="square" lIns="38100" tIns="19050" rIns="38100" bIns="19050" anchor="ctr">
                <a:spAutoFit/>
              </a:bodyPr>
              <a:lstStyle/>
              <a:p>
                <a:pPr algn="ctr" rtl="1">
                  <a:defRPr sz="9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'POBLACION AREA 1'!$A$16:$A$19</c:f>
              <c:strCache>
                <c:ptCount val="4"/>
                <c:pt idx="0">
                  <c:v> 12 A 23 MESES</c:v>
                </c:pt>
                <c:pt idx="1">
                  <c:v>EMBARAZADAS </c:v>
                </c:pt>
                <c:pt idx="2">
                  <c:v>M.E.F.</c:v>
                </c:pt>
                <c:pt idx="3">
                  <c:v>D.O.C</c:v>
                </c:pt>
              </c:strCache>
            </c:strRef>
          </c:cat>
          <c:val>
            <c:numRef>
              <c:f>'POBLACION AREA 1'!$C$16:$C$19</c:f>
              <c:numCache>
                <c:formatCode>0.0</c:formatCode>
                <c:ptCount val="4"/>
                <c:pt idx="0">
                  <c:v>2.8032683521015707</c:v>
                </c:pt>
                <c:pt idx="1">
                  <c:v>2.5847603259001679</c:v>
                </c:pt>
                <c:pt idx="2">
                  <c:v>26.956512949073044</c:v>
                </c:pt>
                <c:pt idx="3">
                  <c:v>13.244243171663667</c:v>
                </c:pt>
              </c:numCache>
            </c:numRef>
          </c:val>
          <c:extLst xmlns:c16r2="http://schemas.microsoft.com/office/drawing/2015/06/chart">
            <c:ext xmlns:c16="http://schemas.microsoft.com/office/drawing/2014/chart" uri="{C3380CC4-5D6E-409C-BE32-E72D297353CC}">
              <c16:uniqueId val="{00000004-5DE2-48BB-949E-EC2EDBEB568E}"/>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1208791208791211"/>
          <c:y val="0.30000149981252339"/>
          <c:w val="0.27032967032967037"/>
          <c:h val="0.40476390451193595"/>
        </c:manualLayout>
      </c:layout>
      <c:overlay val="0"/>
      <c:spPr>
        <a:solidFill>
          <a:srgbClr val="FFFFFF"/>
        </a:solidFill>
        <a:ln w="3175">
          <a:solidFill>
            <a:srgbClr val="000000"/>
          </a:solidFill>
          <a:prstDash val="solid"/>
        </a:ln>
      </c:spPr>
      <c:txPr>
        <a:bodyPr/>
        <a:lstStyle/>
        <a:p>
          <a:pPr>
            <a:defRPr sz="820" b="0" i="0" u="none" strike="noStrike" baseline="0">
              <a:solidFill>
                <a:srgbClr val="000000"/>
              </a:solidFill>
              <a:latin typeface="Arial"/>
              <a:ea typeface="Arial"/>
              <a:cs typeface="Arial"/>
            </a:defRPr>
          </a:pPr>
          <a:endParaRPr lang="es-EC"/>
        </a:p>
      </c:txPr>
    </c:legend>
    <c:plotVisOnly val="1"/>
    <c:dispBlanksAs val="zero"/>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975"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24"/>
      <c:rotY val="20"/>
      <c:depthPercent val="100"/>
      <c:rAngAx val="1"/>
    </c:view3D>
    <c:floor>
      <c:thickness val="0"/>
      <c:spPr>
        <a:solidFill>
          <a:srgbClr val="FFCC00"/>
        </a:solidFill>
        <a:ln w="3175">
          <a:solidFill>
            <a:srgbClr val="000000"/>
          </a:solidFill>
          <a:prstDash val="solid"/>
        </a:ln>
      </c:spPr>
    </c:floor>
    <c:sideWall>
      <c:thickness val="0"/>
      <c:spPr>
        <a:solidFill>
          <a:srgbClr val="00FFFF"/>
        </a:solidFill>
        <a:ln w="12700">
          <a:solidFill>
            <a:srgbClr val="808080"/>
          </a:solidFill>
          <a:prstDash val="solid"/>
        </a:ln>
      </c:spPr>
    </c:sideWall>
    <c:backWall>
      <c:thickness val="0"/>
      <c:spPr>
        <a:solidFill>
          <a:srgbClr val="00FFFF"/>
        </a:solidFill>
        <a:ln w="12700">
          <a:solidFill>
            <a:srgbClr val="808080"/>
          </a:solidFill>
          <a:prstDash val="solid"/>
        </a:ln>
      </c:spPr>
    </c:backWall>
    <c:plotArea>
      <c:layout>
        <c:manualLayout>
          <c:layoutTarget val="inner"/>
          <c:xMode val="edge"/>
          <c:yMode val="edge"/>
          <c:x val="3.8834977756437565E-2"/>
          <c:y val="7.1795231346310828E-2"/>
          <c:w val="0.94174821059361091"/>
          <c:h val="0.75897815994671447"/>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1.10820099659026E-2"/>
                  <c:y val="-3.2585233605071068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013F-41AE-A3FF-BA46D482AE27}"/>
                </c:ext>
              </c:extLst>
            </c:dLbl>
            <c:dLbl>
              <c:idx val="1"/>
              <c:layout>
                <c:manualLayout>
                  <c:x val="8.3343721996240894E-3"/>
                  <c:y val="-3.9506238319421037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13F-41AE-A3FF-BA46D482AE27}"/>
                </c:ext>
              </c:extLst>
            </c:dLbl>
            <c:dLbl>
              <c:idx val="2"/>
              <c:layout>
                <c:manualLayout>
                  <c:x val="1.1134442785684579E-2"/>
                  <c:y val="-7.2666167852071042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013F-41AE-A3FF-BA46D482AE27}"/>
                </c:ext>
              </c:extLst>
            </c:dLbl>
            <c:dLbl>
              <c:idx val="3"/>
              <c:layout>
                <c:manualLayout>
                  <c:x val="1.3934513371745123E-2"/>
                  <c:y val="-4.4036698363825684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13F-41AE-A3FF-BA46D482AE27}"/>
                </c:ext>
              </c:extLst>
            </c:dLbl>
            <c:dLbl>
              <c:idx val="4"/>
              <c:layout>
                <c:manualLayout>
                  <c:x val="1.3960802588069261E-2"/>
                  <c:y val="-0.13181439290753497"/>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13F-41AE-A3FF-BA46D482AE27}"/>
                </c:ext>
              </c:extLst>
            </c:dLbl>
            <c:dLbl>
              <c:idx val="5"/>
              <c:layout>
                <c:manualLayout>
                  <c:x val="2.0921763648033751E-2"/>
                  <c:y val="-6.2409706231169496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13F-41AE-A3FF-BA46D482AE27}"/>
                </c:ext>
              </c:extLst>
            </c:dLbl>
            <c:spPr>
              <a:noFill/>
              <a:ln w="25400">
                <a:noFill/>
              </a:ln>
            </c:spPr>
            <c:txPr>
              <a:bodyPr wrap="square" lIns="38100" tIns="19050" rIns="38100" bIns="19050" anchor="ctr">
                <a:spAutoFit/>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'RR.HH. TIPO UNIDAD'!$A$10:$A$15</c:f>
              <c:strCache>
                <c:ptCount val="6"/>
                <c:pt idx="0">
                  <c:v>LUMBISI</c:v>
                </c:pt>
                <c:pt idx="1">
                  <c:v>CUMBAYA</c:v>
                </c:pt>
                <c:pt idx="2">
                  <c:v>TUMBACO</c:v>
                </c:pt>
                <c:pt idx="3">
                  <c:v>PUEMBO</c:v>
                </c:pt>
                <c:pt idx="4">
                  <c:v>PIFO</c:v>
                </c:pt>
                <c:pt idx="5">
                  <c:v>YARUQUI</c:v>
                </c:pt>
              </c:strCache>
            </c:strRef>
          </c:cat>
          <c:val>
            <c:numRef>
              <c:f>'RR.HH. TIPO UNIDAD'!$X$10:$X$15</c:f>
              <c:numCache>
                <c:formatCode>General</c:formatCode>
                <c:ptCount val="6"/>
                <c:pt idx="0">
                  <c:v>7</c:v>
                </c:pt>
                <c:pt idx="1">
                  <c:v>4</c:v>
                </c:pt>
                <c:pt idx="2">
                  <c:v>0</c:v>
                </c:pt>
                <c:pt idx="3">
                  <c:v>5</c:v>
                </c:pt>
                <c:pt idx="4">
                  <c:v>4</c:v>
                </c:pt>
                <c:pt idx="5">
                  <c:v>0</c:v>
                </c:pt>
              </c:numCache>
            </c:numRef>
          </c:val>
          <c:extLst xmlns:c16r2="http://schemas.microsoft.com/office/drawing/2015/06/chart">
            <c:ext xmlns:c16="http://schemas.microsoft.com/office/drawing/2014/chart" uri="{C3380CC4-5D6E-409C-BE32-E72D297353CC}">
              <c16:uniqueId val="{00000006-013F-41AE-A3FF-BA46D482AE27}"/>
            </c:ext>
          </c:extLst>
        </c:ser>
        <c:dLbls>
          <c:showLegendKey val="0"/>
          <c:showVal val="0"/>
          <c:showCatName val="0"/>
          <c:showSerName val="0"/>
          <c:showPercent val="0"/>
          <c:showBubbleSize val="0"/>
        </c:dLbls>
        <c:gapWidth val="150"/>
        <c:shape val="box"/>
        <c:axId val="223730688"/>
        <c:axId val="224305728"/>
        <c:axId val="0"/>
      </c:bar3DChart>
      <c:catAx>
        <c:axId val="22373068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EC"/>
          </a:p>
        </c:txPr>
        <c:crossAx val="224305728"/>
        <c:crosses val="autoZero"/>
        <c:auto val="1"/>
        <c:lblAlgn val="ctr"/>
        <c:lblOffset val="100"/>
        <c:tickLblSkip val="1"/>
        <c:tickMarkSkip val="1"/>
        <c:noMultiLvlLbl val="0"/>
      </c:catAx>
      <c:valAx>
        <c:axId val="2243057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223730688"/>
        <c:crosses val="autoZero"/>
        <c:crossBetween val="between"/>
      </c:valAx>
      <c:spPr>
        <a:noFill/>
        <a:ln w="25400">
          <a:noFill/>
        </a:ln>
      </c:spPr>
    </c:plotArea>
    <c:plotVisOnly val="1"/>
    <c:dispBlanksAs val="gap"/>
    <c:showDLblsOverMax val="0"/>
  </c:chart>
  <c:spPr>
    <a:solidFill>
      <a:srgbClr val="FFFFCC"/>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orientation="landscape" horizontalDpi="0" verticalDpi="0" copies="0"/>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9"/>
      <c:rotY val="20"/>
      <c:depthPercent val="100"/>
      <c:rAngAx val="1"/>
    </c:view3D>
    <c:floor>
      <c:thickness val="0"/>
      <c:spPr>
        <a:solidFill>
          <a:srgbClr val="FF990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8.0882546536426111E-2"/>
          <c:y val="6.5420710017318057E-2"/>
          <c:w val="0.88480603938332802"/>
          <c:h val="0.75701107305753745"/>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2.4690094339907202E-2"/>
                  <c:y val="-3.4425819707718727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91C-45FE-8896-F3ABA977D20E}"/>
                </c:ext>
              </c:extLst>
            </c:dLbl>
            <c:dLbl>
              <c:idx val="1"/>
              <c:layout>
                <c:manualLayout>
                  <c:x val="2.5498358109587803E-2"/>
                  <c:y val="-9.0690861466052611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91C-45FE-8896-F3ABA977D20E}"/>
                </c:ext>
              </c:extLst>
            </c:dLbl>
            <c:dLbl>
              <c:idx val="2"/>
              <c:layout>
                <c:manualLayout>
                  <c:x val="3.1289925361436835E-2"/>
                  <c:y val="-5.6692071213935886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91C-45FE-8896-F3ABA977D20E}"/>
                </c:ext>
              </c:extLst>
            </c:dLbl>
            <c:spPr>
              <a:noFill/>
              <a:ln w="25400">
                <a:noFill/>
              </a:ln>
            </c:spPr>
            <c:txPr>
              <a:bodyPr wrap="square" lIns="38100" tIns="19050" rIns="38100" bIns="19050" anchor="ctr">
                <a:spAutoFit/>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'RRHH SDS'!$B$37:$D$37</c:f>
              <c:strCache>
                <c:ptCount val="3"/>
                <c:pt idx="0">
                  <c:v>NOMBRAM.</c:v>
                </c:pt>
                <c:pt idx="1">
                  <c:v>CONTRAT.</c:v>
                </c:pt>
                <c:pt idx="2">
                  <c:v>TRASLADO</c:v>
                </c:pt>
              </c:strCache>
            </c:strRef>
          </c:cat>
          <c:val>
            <c:numRef>
              <c:f>'RRHH SDS'!$B$49:$D$49</c:f>
              <c:numCache>
                <c:formatCode>General</c:formatCode>
                <c:ptCount val="3"/>
                <c:pt idx="0">
                  <c:v>16</c:v>
                </c:pt>
                <c:pt idx="1">
                  <c:v>8</c:v>
                </c:pt>
                <c:pt idx="2">
                  <c:v>0</c:v>
                </c:pt>
              </c:numCache>
            </c:numRef>
          </c:val>
          <c:extLst xmlns:c16r2="http://schemas.microsoft.com/office/drawing/2015/06/chart">
            <c:ext xmlns:c16="http://schemas.microsoft.com/office/drawing/2014/chart" uri="{C3380CC4-5D6E-409C-BE32-E72D297353CC}">
              <c16:uniqueId val="{00000003-C91C-45FE-8896-F3ABA977D20E}"/>
            </c:ext>
          </c:extLst>
        </c:ser>
        <c:dLbls>
          <c:showLegendKey val="0"/>
          <c:showVal val="0"/>
          <c:showCatName val="0"/>
          <c:showSerName val="0"/>
          <c:showPercent val="0"/>
          <c:showBubbleSize val="0"/>
        </c:dLbls>
        <c:gapWidth val="150"/>
        <c:shape val="box"/>
        <c:axId val="224854016"/>
        <c:axId val="224307456"/>
        <c:axId val="0"/>
      </c:bar3DChart>
      <c:catAx>
        <c:axId val="22485401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C"/>
          </a:p>
        </c:txPr>
        <c:crossAx val="224307456"/>
        <c:crosses val="autoZero"/>
        <c:auto val="1"/>
        <c:lblAlgn val="ctr"/>
        <c:lblOffset val="100"/>
        <c:tickLblSkip val="1"/>
        <c:tickMarkSkip val="1"/>
        <c:noMultiLvlLbl val="0"/>
      </c:catAx>
      <c:valAx>
        <c:axId val="2243074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s-EC"/>
          </a:p>
        </c:txPr>
        <c:crossAx val="224854016"/>
        <c:crosses val="autoZero"/>
        <c:crossBetween val="between"/>
      </c:valAx>
      <c:spPr>
        <a:solidFill>
          <a:srgbClr val="FFFFCC"/>
        </a:solidFill>
        <a:ln w="25400">
          <a:noFill/>
        </a:ln>
      </c:spPr>
    </c:plotArea>
    <c:plotVisOnly val="1"/>
    <c:dispBlanksAs val="gap"/>
    <c:showDLblsOverMax val="0"/>
  </c:chart>
  <c:spPr>
    <a:solidFill>
      <a:srgbClr val="FFFFCC"/>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0"/>
      <c:rotY val="20"/>
      <c:depthPercent val="100"/>
      <c:rAngAx val="1"/>
    </c:view3D>
    <c:floor>
      <c:thickness val="0"/>
      <c:spPr>
        <a:solidFill>
          <a:srgbClr val="FF9900"/>
        </a:solidFill>
        <a:ln w="3175">
          <a:solidFill>
            <a:srgbClr val="000000"/>
          </a:solidFill>
          <a:prstDash val="solid"/>
        </a:ln>
      </c:spPr>
    </c:floor>
    <c:sideWall>
      <c:thickness val="0"/>
      <c:spPr>
        <a:solidFill>
          <a:srgbClr val="FFFF99"/>
        </a:solidFill>
        <a:ln w="25400">
          <a:noFill/>
        </a:ln>
      </c:spPr>
    </c:sideWall>
    <c:backWall>
      <c:thickness val="0"/>
      <c:spPr>
        <a:solidFill>
          <a:srgbClr val="FFFF99"/>
        </a:solidFill>
        <a:ln w="25400">
          <a:noFill/>
        </a:ln>
      </c:spPr>
    </c:backWall>
    <c:plotArea>
      <c:layout>
        <c:manualLayout>
          <c:layoutTarget val="inner"/>
          <c:xMode val="edge"/>
          <c:yMode val="edge"/>
          <c:x val="4.7524798426669269E-2"/>
          <c:y val="1.5686334583082807E-2"/>
          <c:w val="0.94653556866449629"/>
          <c:h val="0.75686564363374553"/>
        </c:manualLayout>
      </c:layout>
      <c:bar3D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'RRHH SDS'!$A$10:$A$14</c:f>
              <c:strCache>
                <c:ptCount val="5"/>
                <c:pt idx="0">
                  <c:v>SERVICIO CIVIL Y CARRERA ADMINISTRATIVA</c:v>
                </c:pt>
                <c:pt idx="1">
                  <c:v>CODIGO DEL TRABAJO</c:v>
                </c:pt>
                <c:pt idx="2">
                  <c:v>CONTRATO FONIN</c:v>
                </c:pt>
                <c:pt idx="3">
                  <c:v>MEDICATURA RURAL(RURALES )</c:v>
                </c:pt>
                <c:pt idx="4">
                  <c:v>OTROS </c:v>
                </c:pt>
              </c:strCache>
            </c:strRef>
          </c:cat>
          <c:val>
            <c:numRef>
              <c:f>'RRHH SDS'!$B$10:$B$14</c:f>
              <c:numCache>
                <c:formatCode>General</c:formatCode>
                <c:ptCount val="5"/>
                <c:pt idx="0">
                  <c:v>14</c:v>
                </c:pt>
                <c:pt idx="1">
                  <c:v>2</c:v>
                </c:pt>
                <c:pt idx="2">
                  <c:v>0</c:v>
                </c:pt>
                <c:pt idx="3">
                  <c:v>0</c:v>
                </c:pt>
                <c:pt idx="4">
                  <c:v>0</c:v>
                </c:pt>
              </c:numCache>
            </c:numRef>
          </c:val>
          <c:extLst xmlns:c16r2="http://schemas.microsoft.com/office/drawing/2015/06/chart">
            <c:ext xmlns:c16="http://schemas.microsoft.com/office/drawing/2014/chart" uri="{C3380CC4-5D6E-409C-BE32-E72D297353CC}">
              <c16:uniqueId val="{00000000-B327-41FE-BF9D-CB5B139C43EA}"/>
            </c:ext>
          </c:extLst>
        </c:ser>
        <c:ser>
          <c:idx val="1"/>
          <c:order val="1"/>
          <c:spPr>
            <a:solidFill>
              <a:srgbClr val="99CC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'RRHH SDS'!$A$10:$A$14</c:f>
              <c:strCache>
                <c:ptCount val="5"/>
                <c:pt idx="0">
                  <c:v>SERVICIO CIVIL Y CARRERA ADMINISTRATIVA</c:v>
                </c:pt>
                <c:pt idx="1">
                  <c:v>CODIGO DEL TRABAJO</c:v>
                </c:pt>
                <c:pt idx="2">
                  <c:v>CONTRATO FONIN</c:v>
                </c:pt>
                <c:pt idx="3">
                  <c:v>MEDICATURA RURAL(RURALES )</c:v>
                </c:pt>
                <c:pt idx="4">
                  <c:v>OTROS </c:v>
                </c:pt>
              </c:strCache>
            </c:strRef>
          </c:cat>
          <c:val>
            <c:numRef>
              <c:f>'RRHH SDS'!$C$10:$C$14</c:f>
              <c:numCache>
                <c:formatCode>0.0</c:formatCode>
                <c:ptCount val="5"/>
                <c:pt idx="0">
                  <c:v>87.5</c:v>
                </c:pt>
                <c:pt idx="1">
                  <c:v>12.5</c:v>
                </c:pt>
                <c:pt idx="2">
                  <c:v>0</c:v>
                </c:pt>
                <c:pt idx="3">
                  <c:v>0</c:v>
                </c:pt>
                <c:pt idx="4">
                  <c:v>0</c:v>
                </c:pt>
              </c:numCache>
            </c:numRef>
          </c:val>
          <c:extLst xmlns:c16r2="http://schemas.microsoft.com/office/drawing/2015/06/chart">
            <c:ext xmlns:c16="http://schemas.microsoft.com/office/drawing/2014/chart" uri="{C3380CC4-5D6E-409C-BE32-E72D297353CC}">
              <c16:uniqueId val="{00000001-B327-41FE-BF9D-CB5B139C43EA}"/>
            </c:ext>
          </c:extLst>
        </c:ser>
        <c:dLbls>
          <c:showLegendKey val="0"/>
          <c:showVal val="0"/>
          <c:showCatName val="0"/>
          <c:showSerName val="0"/>
          <c:showPercent val="0"/>
          <c:showBubbleSize val="0"/>
        </c:dLbls>
        <c:gapWidth val="150"/>
        <c:shape val="box"/>
        <c:axId val="224856064"/>
        <c:axId val="224309184"/>
        <c:axId val="0"/>
      </c:bar3DChart>
      <c:catAx>
        <c:axId val="2248560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C"/>
          </a:p>
        </c:txPr>
        <c:crossAx val="224309184"/>
        <c:crosses val="autoZero"/>
        <c:auto val="1"/>
        <c:lblAlgn val="ctr"/>
        <c:lblOffset val="100"/>
        <c:tickLblSkip val="2"/>
        <c:tickMarkSkip val="1"/>
        <c:noMultiLvlLbl val="0"/>
      </c:catAx>
      <c:valAx>
        <c:axId val="2243091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C"/>
          </a:p>
        </c:txPr>
        <c:crossAx val="224856064"/>
        <c:crosses val="autoZero"/>
        <c:crossBetween val="between"/>
      </c:valAx>
      <c:spPr>
        <a:solidFill>
          <a:srgbClr val="FFFFCC"/>
        </a:solidFill>
        <a:ln w="25400">
          <a:noFill/>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925"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C"/>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58922435055977"/>
          <c:y val="1.538465390788739E-2"/>
          <c:w val="0.82876850915110822"/>
          <c:h val="0.93077156142718709"/>
        </c:manualLayout>
      </c:layout>
      <c:barChart>
        <c:barDir val="bar"/>
        <c:grouping val="clustered"/>
        <c:varyColors val="1"/>
        <c:ser>
          <c:idx val="0"/>
          <c:order val="0"/>
          <c:tx>
            <c:strRef>
              <c:f>piramide!$G$10</c:f>
              <c:strCache>
                <c:ptCount val="1"/>
                <c:pt idx="0">
                  <c:v>MUJERES</c:v>
                </c:pt>
              </c:strCache>
            </c:strRef>
          </c:tx>
          <c:spPr>
            <a:solidFill>
              <a:srgbClr val="9999FF"/>
            </a:solidFill>
            <a:ln w="12700">
              <a:solidFill>
                <a:srgbClr val="000000"/>
              </a:solidFill>
              <a:prstDash val="solid"/>
            </a:ln>
          </c:spPr>
          <c:invertIfNegative val="0"/>
          <c:dPt>
            <c:idx val="0"/>
            <c:invertIfNegative val="0"/>
            <c:bubble3D val="0"/>
            <c:extLst xmlns:c16r2="http://schemas.microsoft.com/office/drawing/2015/06/chart">
              <c:ext xmlns:c16="http://schemas.microsoft.com/office/drawing/2014/chart" uri="{C3380CC4-5D6E-409C-BE32-E72D297353CC}">
                <c16:uniqueId val="{00000000-4AEF-49F7-8A58-24A48F6EBF03}"/>
              </c:ext>
            </c:extLst>
          </c:dPt>
          <c:dPt>
            <c:idx val="1"/>
            <c:invertIfNegative val="0"/>
            <c:bubble3D val="0"/>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1-4AEF-49F7-8A58-24A48F6EBF03}"/>
              </c:ext>
            </c:extLst>
          </c:dPt>
          <c:dPt>
            <c:idx val="2"/>
            <c:invertIfNegative val="0"/>
            <c:bubble3D val="0"/>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2-4AEF-49F7-8A58-24A48F6EBF03}"/>
              </c:ext>
            </c:extLst>
          </c:dPt>
          <c:dPt>
            <c:idx val="3"/>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AEF-49F7-8A58-24A48F6EBF03}"/>
              </c:ext>
            </c:extLst>
          </c:dPt>
          <c:dPt>
            <c:idx val="4"/>
            <c:invertIfNegative val="0"/>
            <c:bubble3D val="0"/>
            <c:spPr>
              <a:solidFill>
                <a:srgbClr val="660066"/>
              </a:solidFill>
              <a:ln w="12700">
                <a:solidFill>
                  <a:srgbClr val="000000"/>
                </a:solidFill>
                <a:prstDash val="solid"/>
              </a:ln>
            </c:spPr>
            <c:extLst xmlns:c16r2="http://schemas.microsoft.com/office/drawing/2015/06/chart">
              <c:ext xmlns:c16="http://schemas.microsoft.com/office/drawing/2014/chart" uri="{C3380CC4-5D6E-409C-BE32-E72D297353CC}">
                <c16:uniqueId val="{00000004-4AEF-49F7-8A58-24A48F6EBF03}"/>
              </c:ext>
            </c:extLst>
          </c:dPt>
          <c:dPt>
            <c:idx val="5"/>
            <c:invertIfNegative val="0"/>
            <c:bubble3D val="0"/>
            <c:spPr>
              <a:solidFill>
                <a:srgbClr val="FF8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4AEF-49F7-8A58-24A48F6EBF03}"/>
              </c:ext>
            </c:extLst>
          </c:dPt>
          <c:dPt>
            <c:idx val="6"/>
            <c:invertIfNegative val="0"/>
            <c:bubble3D val="0"/>
            <c:spPr>
              <a:solidFill>
                <a:srgbClr val="0066CC"/>
              </a:solidFill>
              <a:ln w="12700">
                <a:solidFill>
                  <a:srgbClr val="000000"/>
                </a:solidFill>
                <a:prstDash val="solid"/>
              </a:ln>
            </c:spPr>
            <c:extLst xmlns:c16r2="http://schemas.microsoft.com/office/drawing/2015/06/chart">
              <c:ext xmlns:c16="http://schemas.microsoft.com/office/drawing/2014/chart" uri="{C3380CC4-5D6E-409C-BE32-E72D297353CC}">
                <c16:uniqueId val="{00000006-4AEF-49F7-8A58-24A48F6EBF03}"/>
              </c:ext>
            </c:extLst>
          </c:dPt>
          <c:dPt>
            <c:idx val="7"/>
            <c:invertIfNegative val="0"/>
            <c:bubble3D val="0"/>
            <c:spPr>
              <a:solidFill>
                <a:srgbClr val="CC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7-4AEF-49F7-8A58-24A48F6EBF03}"/>
              </c:ext>
            </c:extLst>
          </c:dPt>
          <c:dPt>
            <c:idx val="8"/>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8-4AEF-49F7-8A58-24A48F6EBF03}"/>
              </c:ext>
            </c:extLst>
          </c:dPt>
          <c:dPt>
            <c:idx val="9"/>
            <c:invertIfNegative val="0"/>
            <c:bubble3D val="0"/>
            <c:spPr>
              <a:solidFill>
                <a:srgbClr val="FF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9-4AEF-49F7-8A58-24A48F6EBF03}"/>
              </c:ext>
            </c:extLst>
          </c:dPt>
          <c:dPt>
            <c:idx val="10"/>
            <c:invertIfNegative val="0"/>
            <c:bubble3D val="0"/>
            <c:spPr>
              <a:solidFill>
                <a:srgbClr val="FFFF00"/>
              </a:solidFill>
              <a:ln w="12700">
                <a:solidFill>
                  <a:srgbClr val="000000"/>
                </a:solidFill>
                <a:prstDash val="solid"/>
              </a:ln>
            </c:spPr>
            <c:extLst xmlns:c16r2="http://schemas.microsoft.com/office/drawing/2015/06/chart">
              <c:ext xmlns:c16="http://schemas.microsoft.com/office/drawing/2014/chart" uri="{C3380CC4-5D6E-409C-BE32-E72D297353CC}">
                <c16:uniqueId val="{0000000A-4AEF-49F7-8A58-24A48F6EBF03}"/>
              </c:ext>
            </c:extLst>
          </c:dPt>
          <c:dPt>
            <c:idx val="11"/>
            <c:invertIfNegative val="0"/>
            <c:bubble3D val="0"/>
            <c:spPr>
              <a:solidFill>
                <a:srgbClr val="00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B-4AEF-49F7-8A58-24A48F6EBF03}"/>
              </c:ext>
            </c:extLst>
          </c:dPt>
          <c:dPt>
            <c:idx val="12"/>
            <c:invertIfNegative val="0"/>
            <c:bubble3D val="0"/>
            <c:spPr>
              <a:solidFill>
                <a:srgbClr val="8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C-4AEF-49F7-8A58-24A48F6EBF03}"/>
              </c:ext>
            </c:extLst>
          </c:dPt>
          <c:dPt>
            <c:idx val="13"/>
            <c:invertIfNegative val="0"/>
            <c:bubble3D val="0"/>
            <c:spPr>
              <a:solidFill>
                <a:srgbClr val="800000"/>
              </a:solidFill>
              <a:ln w="12700">
                <a:solidFill>
                  <a:srgbClr val="000000"/>
                </a:solidFill>
                <a:prstDash val="solid"/>
              </a:ln>
            </c:spPr>
            <c:extLst xmlns:c16r2="http://schemas.microsoft.com/office/drawing/2015/06/chart">
              <c:ext xmlns:c16="http://schemas.microsoft.com/office/drawing/2014/chart" uri="{C3380CC4-5D6E-409C-BE32-E72D297353CC}">
                <c16:uniqueId val="{0000000D-4AEF-49F7-8A58-24A48F6EBF03}"/>
              </c:ext>
            </c:extLst>
          </c:dPt>
          <c:dPt>
            <c:idx val="14"/>
            <c:invertIfNegative val="0"/>
            <c:bubble3D val="0"/>
            <c:spPr>
              <a:solidFill>
                <a:srgbClr val="008080"/>
              </a:solidFill>
              <a:ln w="12700">
                <a:solidFill>
                  <a:srgbClr val="000000"/>
                </a:solidFill>
                <a:prstDash val="solid"/>
              </a:ln>
            </c:spPr>
            <c:extLst xmlns:c16r2="http://schemas.microsoft.com/office/drawing/2015/06/chart">
              <c:ext xmlns:c16="http://schemas.microsoft.com/office/drawing/2014/chart" uri="{C3380CC4-5D6E-409C-BE32-E72D297353CC}">
                <c16:uniqueId val="{0000000E-4AEF-49F7-8A58-24A48F6EBF03}"/>
              </c:ext>
            </c:extLst>
          </c:dPt>
          <c:dPt>
            <c:idx val="15"/>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F-4AEF-49F7-8A58-24A48F6EBF03}"/>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piramide!$C$11:$C$26</c:f>
              <c:strCache>
                <c:ptCount val="16"/>
                <c:pt idx="0">
                  <c:v>0 a 4 a</c:v>
                </c:pt>
                <c:pt idx="1">
                  <c:v>5 a 9 a</c:v>
                </c:pt>
                <c:pt idx="2">
                  <c:v>10 a 14</c:v>
                </c:pt>
                <c:pt idx="3">
                  <c:v>15 A 19</c:v>
                </c:pt>
                <c:pt idx="4">
                  <c:v>20 a 24</c:v>
                </c:pt>
                <c:pt idx="5">
                  <c:v>25 a 29</c:v>
                </c:pt>
                <c:pt idx="6">
                  <c:v>30 a 35</c:v>
                </c:pt>
                <c:pt idx="7">
                  <c:v>36 a 39</c:v>
                </c:pt>
                <c:pt idx="8">
                  <c:v>40 a 44</c:v>
                </c:pt>
                <c:pt idx="9">
                  <c:v>45 a 49</c:v>
                </c:pt>
                <c:pt idx="10">
                  <c:v>50 a 54</c:v>
                </c:pt>
                <c:pt idx="11">
                  <c:v>55 a 59</c:v>
                </c:pt>
                <c:pt idx="12">
                  <c:v>60 a 64</c:v>
                </c:pt>
                <c:pt idx="13">
                  <c:v>65 a 69</c:v>
                </c:pt>
                <c:pt idx="14">
                  <c:v>70 a 74</c:v>
                </c:pt>
                <c:pt idx="15">
                  <c:v>75 y mas</c:v>
                </c:pt>
              </c:strCache>
            </c:strRef>
          </c:cat>
          <c:val>
            <c:numRef>
              <c:f>piramide!$H$11:$H$26</c:f>
              <c:numCache>
                <c:formatCode>_ * #,##0.000_ ;_ * \-#,##0.000_ ;_ * "-"??_ ;_ @_ </c:formatCode>
                <c:ptCount val="16"/>
                <c:pt idx="0">
                  <c:v>4.9448551690704159</c:v>
                </c:pt>
                <c:pt idx="1">
                  <c:v>4.660041207126409</c:v>
                </c:pt>
                <c:pt idx="2">
                  <c:v>4.3025087868137195</c:v>
                </c:pt>
                <c:pt idx="3">
                  <c:v>3.9873954672160949</c:v>
                </c:pt>
                <c:pt idx="4">
                  <c:v>4.0298145679311599</c:v>
                </c:pt>
                <c:pt idx="5">
                  <c:v>3.7874197067022179</c:v>
                </c:pt>
                <c:pt idx="6">
                  <c:v>4.9448551690704159</c:v>
                </c:pt>
                <c:pt idx="7">
                  <c:v>3.0178160223003272</c:v>
                </c:pt>
                <c:pt idx="8">
                  <c:v>3.4601866440431461</c:v>
                </c:pt>
                <c:pt idx="9">
                  <c:v>3.0056962792388799</c:v>
                </c:pt>
                <c:pt idx="10">
                  <c:v>2.3694097685129076</c:v>
                </c:pt>
                <c:pt idx="11">
                  <c:v>1.7331232577869349</c:v>
                </c:pt>
                <c:pt idx="12">
                  <c:v>1.2725730214519453</c:v>
                </c:pt>
                <c:pt idx="13">
                  <c:v>0.92110047266997941</c:v>
                </c:pt>
                <c:pt idx="14">
                  <c:v>0.61810689613380199</c:v>
                </c:pt>
                <c:pt idx="15">
                  <c:v>0.81202278511695547</c:v>
                </c:pt>
              </c:numCache>
            </c:numRef>
          </c:val>
          <c:extLst xmlns:c16r2="http://schemas.microsoft.com/office/drawing/2015/06/chart">
            <c:ext xmlns:c16="http://schemas.microsoft.com/office/drawing/2014/chart" uri="{C3380CC4-5D6E-409C-BE32-E72D297353CC}">
              <c16:uniqueId val="{00000010-4AEF-49F7-8A58-24A48F6EBF03}"/>
            </c:ext>
          </c:extLst>
        </c:ser>
        <c:dLbls>
          <c:showLegendKey val="0"/>
          <c:showVal val="0"/>
          <c:showCatName val="0"/>
          <c:showSerName val="0"/>
          <c:showPercent val="0"/>
          <c:showBubbleSize val="0"/>
        </c:dLbls>
        <c:gapWidth val="0"/>
        <c:axId val="147175424"/>
        <c:axId val="206564736"/>
      </c:barChart>
      <c:catAx>
        <c:axId val="147175424"/>
        <c:scaling>
          <c:orientation val="minMax"/>
        </c:scaling>
        <c:delete val="0"/>
        <c:axPos val="l"/>
        <c:numFmt formatCode="General" sourceLinked="1"/>
        <c:majorTickMark val="out"/>
        <c:minorTickMark val="none"/>
        <c:tickLblPos val="low"/>
        <c:spPr>
          <a:ln w="9525">
            <a:noFill/>
          </a:ln>
        </c:spPr>
        <c:txPr>
          <a:bodyPr rot="0" vert="horz"/>
          <a:lstStyle/>
          <a:p>
            <a:pPr>
              <a:defRPr sz="475" b="0" i="0" u="none" strike="noStrike" baseline="0">
                <a:solidFill>
                  <a:srgbClr val="000000"/>
                </a:solidFill>
                <a:latin typeface="Arial"/>
                <a:ea typeface="Arial"/>
                <a:cs typeface="Arial"/>
              </a:defRPr>
            </a:pPr>
            <a:endParaRPr lang="es-EC"/>
          </a:p>
        </c:txPr>
        <c:crossAx val="206564736"/>
        <c:crosses val="autoZero"/>
        <c:auto val="1"/>
        <c:lblAlgn val="ctr"/>
        <c:lblOffset val="100"/>
        <c:tickLblSkip val="1"/>
        <c:tickMarkSkip val="1"/>
        <c:noMultiLvlLbl val="0"/>
      </c:catAx>
      <c:valAx>
        <c:axId val="206564736"/>
        <c:scaling>
          <c:orientation val="minMax"/>
          <c:max val="8"/>
          <c:min val="0"/>
        </c:scaling>
        <c:delete val="0"/>
        <c:axPos val="b"/>
        <c:title>
          <c:tx>
            <c:rich>
              <a:bodyPr/>
              <a:lstStyle/>
              <a:p>
                <a:pPr>
                  <a:defRPr sz="1325" b="1" i="0" u="none" strike="noStrike" baseline="0">
                    <a:solidFill>
                      <a:srgbClr val="000000"/>
                    </a:solidFill>
                    <a:latin typeface="Arial"/>
                    <a:ea typeface="Arial"/>
                    <a:cs typeface="Arial"/>
                  </a:defRPr>
                </a:pPr>
                <a:r>
                  <a:rPr lang="es-ES"/>
                  <a:t>MUJERES</a:t>
                </a:r>
              </a:p>
            </c:rich>
          </c:tx>
          <c:layout>
            <c:manualLayout>
              <c:xMode val="edge"/>
              <c:yMode val="edge"/>
              <c:x val="0.60659836195174399"/>
              <c:y val="1.1062842657196325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s-EC"/>
          </a:p>
        </c:txPr>
        <c:crossAx val="147175424"/>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4"/>
      <c:rotY val="20"/>
      <c:depthPercent val="100"/>
      <c:rAngAx val="1"/>
    </c:view3D>
    <c:floor>
      <c:thickness val="0"/>
      <c:spPr>
        <a:solidFill>
          <a:srgbClr val="FF990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4.5186640471512773E-2"/>
          <c:y val="1.7621145374449341E-2"/>
          <c:w val="0.94695481335952847"/>
          <c:h val="0.79295154185022021"/>
        </c:manualLayout>
      </c:layout>
      <c:bar3D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9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'RRHH SDS'!$A$26:$A$28</c:f>
              <c:strCache>
                <c:ptCount val="3"/>
                <c:pt idx="0">
                  <c:v>PERSONAL TECNICO</c:v>
                </c:pt>
                <c:pt idx="1">
                  <c:v>PERSONAL ADMINISTRATIVO </c:v>
                </c:pt>
                <c:pt idx="2">
                  <c:v>OTROS</c:v>
                </c:pt>
              </c:strCache>
            </c:strRef>
          </c:cat>
          <c:val>
            <c:numRef>
              <c:f>'RRHH SDS'!$B$26:$B$28</c:f>
              <c:numCache>
                <c:formatCode>General</c:formatCode>
                <c:ptCount val="3"/>
                <c:pt idx="0">
                  <c:v>1</c:v>
                </c:pt>
                <c:pt idx="1">
                  <c:v>3</c:v>
                </c:pt>
                <c:pt idx="2">
                  <c:v>6</c:v>
                </c:pt>
              </c:numCache>
            </c:numRef>
          </c:val>
          <c:extLst xmlns:c16r2="http://schemas.microsoft.com/office/drawing/2015/06/chart">
            <c:ext xmlns:c16="http://schemas.microsoft.com/office/drawing/2014/chart" uri="{C3380CC4-5D6E-409C-BE32-E72D297353CC}">
              <c16:uniqueId val="{00000000-54EE-40E7-9928-77ACFAD0C073}"/>
            </c:ext>
          </c:extLst>
        </c:ser>
        <c:ser>
          <c:idx val="1"/>
          <c:order val="1"/>
          <c:spPr>
            <a:solidFill>
              <a:srgbClr val="99CC00"/>
            </a:solidFill>
            <a:ln w="12700">
              <a:solidFill>
                <a:srgbClr val="000000"/>
              </a:solidFill>
              <a:prstDash val="solid"/>
            </a:ln>
          </c:spPr>
          <c:invertIfNegative val="0"/>
          <c:dLbls>
            <c:dLbl>
              <c:idx val="0"/>
              <c:layout>
                <c:manualLayout>
                  <c:x val="-1.2858726647381283E-2"/>
                  <c:y val="-3.0254720362597846E-2"/>
                </c:manualLayout>
              </c:layout>
              <c:spPr>
                <a:noFill/>
                <a:ln w="25400">
                  <a:noFill/>
                </a:ln>
              </c:spPr>
              <c:txPr>
                <a:bodyPr/>
                <a:lstStyle/>
                <a:p>
                  <a:pPr algn="ctr" rtl="1">
                    <a:defRPr sz="9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54EE-40E7-9928-77ACFAD0C073}"/>
                </c:ext>
              </c:extLst>
            </c:dLbl>
            <c:spPr>
              <a:noFill/>
              <a:ln w="25400">
                <a:noFill/>
              </a:ln>
            </c:spPr>
            <c:txPr>
              <a:bodyPr wrap="square" lIns="38100" tIns="19050" rIns="38100" bIns="19050" anchor="ctr">
                <a:spAutoFit/>
              </a:bodyPr>
              <a:lstStyle/>
              <a:p>
                <a:pPr algn="ctr" rtl="1">
                  <a:defRPr sz="9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'RRHH SDS'!$A$26:$A$28</c:f>
              <c:strCache>
                <c:ptCount val="3"/>
                <c:pt idx="0">
                  <c:v>PERSONAL TECNICO</c:v>
                </c:pt>
                <c:pt idx="1">
                  <c:v>PERSONAL ADMINISTRATIVO </c:v>
                </c:pt>
                <c:pt idx="2">
                  <c:v>OTROS</c:v>
                </c:pt>
              </c:strCache>
            </c:strRef>
          </c:cat>
          <c:val>
            <c:numRef>
              <c:f>'RRHH SDS'!$C$26:$C$28</c:f>
              <c:numCache>
                <c:formatCode>0.0</c:formatCode>
                <c:ptCount val="3"/>
                <c:pt idx="0">
                  <c:v>6.25</c:v>
                </c:pt>
                <c:pt idx="1">
                  <c:v>18.75</c:v>
                </c:pt>
                <c:pt idx="2">
                  <c:v>37.5</c:v>
                </c:pt>
              </c:numCache>
            </c:numRef>
          </c:val>
          <c:extLst xmlns:c16r2="http://schemas.microsoft.com/office/drawing/2015/06/chart">
            <c:ext xmlns:c16="http://schemas.microsoft.com/office/drawing/2014/chart" uri="{C3380CC4-5D6E-409C-BE32-E72D297353CC}">
              <c16:uniqueId val="{00000002-54EE-40E7-9928-77ACFAD0C073}"/>
            </c:ext>
          </c:extLst>
        </c:ser>
        <c:dLbls>
          <c:showLegendKey val="0"/>
          <c:showVal val="0"/>
          <c:showCatName val="0"/>
          <c:showSerName val="0"/>
          <c:showPercent val="0"/>
          <c:showBubbleSize val="0"/>
        </c:dLbls>
        <c:gapWidth val="150"/>
        <c:shape val="box"/>
        <c:axId val="224857600"/>
        <c:axId val="224310912"/>
        <c:axId val="0"/>
      </c:bar3DChart>
      <c:catAx>
        <c:axId val="22485760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C"/>
          </a:p>
        </c:txPr>
        <c:crossAx val="224310912"/>
        <c:crosses val="autoZero"/>
        <c:auto val="1"/>
        <c:lblAlgn val="ctr"/>
        <c:lblOffset val="100"/>
        <c:tickLblSkip val="1"/>
        <c:tickMarkSkip val="1"/>
        <c:noMultiLvlLbl val="0"/>
      </c:catAx>
      <c:valAx>
        <c:axId val="224310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C"/>
          </a:p>
        </c:txPr>
        <c:crossAx val="224857600"/>
        <c:crosses val="autoZero"/>
        <c:crossBetween val="between"/>
      </c:valAx>
      <c:spPr>
        <a:solidFill>
          <a:srgbClr val="FFFFCC"/>
        </a:solidFill>
        <a:ln w="25400">
          <a:noFill/>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24"/>
      <c:rotY val="20"/>
      <c:depthPercent val="100"/>
      <c:rAngAx val="1"/>
    </c:view3D>
    <c:floor>
      <c:thickness val="0"/>
      <c:spPr>
        <a:solidFill>
          <a:srgbClr val="FFCC00"/>
        </a:solidFill>
        <a:ln w="3175">
          <a:solidFill>
            <a:srgbClr val="000000"/>
          </a:solidFill>
          <a:prstDash val="solid"/>
        </a:ln>
      </c:spPr>
    </c:floor>
    <c:sideWall>
      <c:thickness val="0"/>
      <c:spPr>
        <a:solidFill>
          <a:srgbClr val="00FFFF"/>
        </a:solidFill>
        <a:ln w="12700">
          <a:solidFill>
            <a:srgbClr val="808080"/>
          </a:solidFill>
          <a:prstDash val="solid"/>
        </a:ln>
      </c:spPr>
    </c:sideWall>
    <c:backWall>
      <c:thickness val="0"/>
      <c:spPr>
        <a:solidFill>
          <a:srgbClr val="00FFFF"/>
        </a:solidFill>
        <a:ln w="12700">
          <a:solidFill>
            <a:srgbClr val="808080"/>
          </a:solidFill>
          <a:prstDash val="solid"/>
        </a:ln>
      </c:spPr>
    </c:backWall>
    <c:plotArea>
      <c:layout>
        <c:manualLayout>
          <c:layoutTarget val="inner"/>
          <c:xMode val="edge"/>
          <c:yMode val="edge"/>
          <c:x val="3.8834977756437565E-2"/>
          <c:y val="7.1795231346310828E-2"/>
          <c:w val="0.94174821059361091"/>
          <c:h val="0.75897815994671447"/>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1.10820099659026E-2"/>
                  <c:y val="-3.2585233605071068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9BD9-4469-B847-B85613FB3C38}"/>
                </c:ext>
              </c:extLst>
            </c:dLbl>
            <c:dLbl>
              <c:idx val="1"/>
              <c:layout>
                <c:manualLayout>
                  <c:x val="8.3343721996240894E-3"/>
                  <c:y val="-3.9506238319421037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9BD9-4469-B847-B85613FB3C38}"/>
                </c:ext>
              </c:extLst>
            </c:dLbl>
            <c:dLbl>
              <c:idx val="2"/>
              <c:layout>
                <c:manualLayout>
                  <c:x val="1.1134442785684579E-2"/>
                  <c:y val="-7.2666167852071042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BD9-4469-B847-B85613FB3C38}"/>
                </c:ext>
              </c:extLst>
            </c:dLbl>
            <c:dLbl>
              <c:idx val="3"/>
              <c:layout>
                <c:manualLayout>
                  <c:x val="1.3934513371745123E-2"/>
                  <c:y val="-4.4036698363825684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BD9-4469-B847-B85613FB3C38}"/>
                </c:ext>
              </c:extLst>
            </c:dLbl>
            <c:dLbl>
              <c:idx val="4"/>
              <c:layout>
                <c:manualLayout>
                  <c:x val="1.3960802588069261E-2"/>
                  <c:y val="-0.13181439290753497"/>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BD9-4469-B847-B85613FB3C38}"/>
                </c:ext>
              </c:extLst>
            </c:dLbl>
            <c:dLbl>
              <c:idx val="5"/>
              <c:layout>
                <c:manualLayout>
                  <c:x val="2.0921763648033751E-2"/>
                  <c:y val="-6.2409706231169496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BD9-4469-B847-B85613FB3C38}"/>
                </c:ext>
              </c:extLst>
            </c:dLbl>
            <c:spPr>
              <a:noFill/>
              <a:ln w="25400">
                <a:noFill/>
              </a:ln>
            </c:spPr>
            <c:txPr>
              <a:bodyPr wrap="square" lIns="38100" tIns="19050" rIns="38100" bIns="19050" anchor="ctr">
                <a:spAutoFit/>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'RR.HH. TIPO UNIDAD'!$A$10:$A$15</c:f>
              <c:strCache>
                <c:ptCount val="6"/>
                <c:pt idx="0">
                  <c:v>LUMBISI</c:v>
                </c:pt>
                <c:pt idx="1">
                  <c:v>CUMBAYA</c:v>
                </c:pt>
                <c:pt idx="2">
                  <c:v>TUMBACO</c:v>
                </c:pt>
                <c:pt idx="3">
                  <c:v>PUEMBO</c:v>
                </c:pt>
                <c:pt idx="4">
                  <c:v>PIFO</c:v>
                </c:pt>
                <c:pt idx="5">
                  <c:v>YARUQUI</c:v>
                </c:pt>
              </c:strCache>
            </c:strRef>
          </c:cat>
          <c:val>
            <c:numRef>
              <c:f>'RR.HH. TIPO UNIDAD'!$X$10:$X$15</c:f>
              <c:numCache>
                <c:formatCode>General</c:formatCode>
                <c:ptCount val="6"/>
                <c:pt idx="0">
                  <c:v>7</c:v>
                </c:pt>
                <c:pt idx="1">
                  <c:v>4</c:v>
                </c:pt>
                <c:pt idx="2">
                  <c:v>0</c:v>
                </c:pt>
                <c:pt idx="3">
                  <c:v>5</c:v>
                </c:pt>
                <c:pt idx="4">
                  <c:v>4</c:v>
                </c:pt>
                <c:pt idx="5">
                  <c:v>0</c:v>
                </c:pt>
              </c:numCache>
            </c:numRef>
          </c:val>
          <c:extLst xmlns:c16r2="http://schemas.microsoft.com/office/drawing/2015/06/chart">
            <c:ext xmlns:c16="http://schemas.microsoft.com/office/drawing/2014/chart" uri="{C3380CC4-5D6E-409C-BE32-E72D297353CC}">
              <c16:uniqueId val="{00000006-9BD9-4469-B847-B85613FB3C38}"/>
            </c:ext>
          </c:extLst>
        </c:ser>
        <c:dLbls>
          <c:showLegendKey val="0"/>
          <c:showVal val="0"/>
          <c:showCatName val="0"/>
          <c:showSerName val="0"/>
          <c:showPercent val="0"/>
          <c:showBubbleSize val="0"/>
        </c:dLbls>
        <c:gapWidth val="150"/>
        <c:shape val="box"/>
        <c:axId val="225240576"/>
        <c:axId val="225009664"/>
        <c:axId val="0"/>
      </c:bar3DChart>
      <c:catAx>
        <c:axId val="22524057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EC"/>
          </a:p>
        </c:txPr>
        <c:crossAx val="225009664"/>
        <c:crosses val="autoZero"/>
        <c:auto val="1"/>
        <c:lblAlgn val="ctr"/>
        <c:lblOffset val="100"/>
        <c:tickLblSkip val="1"/>
        <c:tickMarkSkip val="1"/>
        <c:noMultiLvlLbl val="0"/>
      </c:catAx>
      <c:valAx>
        <c:axId val="2250096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225240576"/>
        <c:crosses val="autoZero"/>
        <c:crossBetween val="between"/>
      </c:valAx>
      <c:spPr>
        <a:noFill/>
        <a:ln w="25400">
          <a:noFill/>
        </a:ln>
      </c:spPr>
    </c:plotArea>
    <c:plotVisOnly val="1"/>
    <c:dispBlanksAs val="gap"/>
    <c:showDLblsOverMax val="0"/>
  </c:chart>
  <c:spPr>
    <a:solidFill>
      <a:srgbClr val="FFFFCC"/>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orientation="landscape" horizontalDpi="0" verticalDpi="0" copies="0"/>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4"/>
      <c:rotY val="20"/>
      <c:depthPercent val="100"/>
      <c:rAngAx val="1"/>
    </c:view3D>
    <c:floor>
      <c:thickness val="0"/>
      <c:spPr>
        <a:solidFill>
          <a:srgbClr val="FF990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4.5186640471512773E-2"/>
          <c:y val="1.7621145374449341E-2"/>
          <c:w val="0.94695481335952902"/>
          <c:h val="0.79295154185021999"/>
        </c:manualLayout>
      </c:layout>
      <c:bar3D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9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'RRHH SDS'!$A$26:$A$28</c:f>
              <c:strCache>
                <c:ptCount val="3"/>
                <c:pt idx="0">
                  <c:v>PERSONAL TECNICO</c:v>
                </c:pt>
                <c:pt idx="1">
                  <c:v>PERSONAL ADMINISTRATIVO </c:v>
                </c:pt>
                <c:pt idx="2">
                  <c:v>OTROS</c:v>
                </c:pt>
              </c:strCache>
            </c:strRef>
          </c:cat>
          <c:val>
            <c:numRef>
              <c:f>'RRHH SDS'!$B$26:$B$29</c:f>
              <c:numCache>
                <c:formatCode>General</c:formatCode>
                <c:ptCount val="4"/>
                <c:pt idx="0">
                  <c:v>1</c:v>
                </c:pt>
                <c:pt idx="1">
                  <c:v>3</c:v>
                </c:pt>
                <c:pt idx="2">
                  <c:v>6</c:v>
                </c:pt>
                <c:pt idx="3">
                  <c:v>6</c:v>
                </c:pt>
              </c:numCache>
            </c:numRef>
          </c:val>
          <c:extLst xmlns:c16r2="http://schemas.microsoft.com/office/drawing/2015/06/chart">
            <c:ext xmlns:c16="http://schemas.microsoft.com/office/drawing/2014/chart" uri="{C3380CC4-5D6E-409C-BE32-E72D297353CC}">
              <c16:uniqueId val="{00000000-7005-4CCA-9361-A18C15CB9BFE}"/>
            </c:ext>
          </c:extLst>
        </c:ser>
        <c:ser>
          <c:idx val="1"/>
          <c:order val="1"/>
          <c:spPr>
            <a:solidFill>
              <a:srgbClr val="99CC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9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'RRHH SDS'!$A$26:$A$28</c:f>
              <c:strCache>
                <c:ptCount val="3"/>
                <c:pt idx="0">
                  <c:v>PERSONAL TECNICO</c:v>
                </c:pt>
                <c:pt idx="1">
                  <c:v>PERSONAL ADMINISTRATIVO </c:v>
                </c:pt>
                <c:pt idx="2">
                  <c:v>OTROS</c:v>
                </c:pt>
              </c:strCache>
            </c:strRef>
          </c:cat>
          <c:val>
            <c:numRef>
              <c:f>'RRHH SDS'!$C$26:$C$29</c:f>
              <c:numCache>
                <c:formatCode>0.0</c:formatCode>
                <c:ptCount val="4"/>
                <c:pt idx="0">
                  <c:v>6.25</c:v>
                </c:pt>
                <c:pt idx="1">
                  <c:v>18.75</c:v>
                </c:pt>
                <c:pt idx="2">
                  <c:v>37.5</c:v>
                </c:pt>
                <c:pt idx="3">
                  <c:v>37.5</c:v>
                </c:pt>
              </c:numCache>
            </c:numRef>
          </c:val>
          <c:extLst xmlns:c16r2="http://schemas.microsoft.com/office/drawing/2015/06/chart">
            <c:ext xmlns:c16="http://schemas.microsoft.com/office/drawing/2014/chart" uri="{C3380CC4-5D6E-409C-BE32-E72D297353CC}">
              <c16:uniqueId val="{00000001-7005-4CCA-9361-A18C15CB9BFE}"/>
            </c:ext>
          </c:extLst>
        </c:ser>
        <c:dLbls>
          <c:showLegendKey val="0"/>
          <c:showVal val="0"/>
          <c:showCatName val="0"/>
          <c:showSerName val="0"/>
          <c:showPercent val="0"/>
          <c:showBubbleSize val="0"/>
        </c:dLbls>
        <c:gapWidth val="150"/>
        <c:shape val="box"/>
        <c:axId val="225239552"/>
        <c:axId val="225011392"/>
        <c:axId val="0"/>
      </c:bar3DChart>
      <c:catAx>
        <c:axId val="225239552"/>
        <c:scaling>
          <c:orientation val="minMax"/>
        </c:scaling>
        <c:delete val="1"/>
        <c:axPos val="b"/>
        <c:numFmt formatCode="General" sourceLinked="1"/>
        <c:majorTickMark val="out"/>
        <c:minorTickMark val="none"/>
        <c:tickLblPos val="nextTo"/>
        <c:crossAx val="225011392"/>
        <c:crosses val="autoZero"/>
        <c:auto val="1"/>
        <c:lblAlgn val="ctr"/>
        <c:lblOffset val="100"/>
        <c:noMultiLvlLbl val="0"/>
      </c:catAx>
      <c:valAx>
        <c:axId val="2250113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C"/>
          </a:p>
        </c:txPr>
        <c:crossAx val="225239552"/>
        <c:crosses val="autoZero"/>
        <c:crossBetween val="between"/>
      </c:valAx>
      <c:spPr>
        <a:solidFill>
          <a:srgbClr val="FFFFCC"/>
        </a:solidFill>
        <a:ln w="25400">
          <a:noFill/>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a:ea typeface="Arial"/>
          <a:cs typeface="Arial"/>
        </a:defRPr>
      </a:pPr>
      <a:endParaRPr lang="es-EC"/>
    </a:p>
  </c:txPr>
  <c:printSettings>
    <c:headerFooter alignWithMargins="0"/>
    <c:pageMargins b="1" l="0.75000000000000022" r="0.75000000000000022" t="1" header="0" footer="0"/>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0"/>
      <c:rotY val="20"/>
      <c:depthPercent val="100"/>
      <c:rAngAx val="1"/>
    </c:view3D>
    <c:floor>
      <c:thickness val="0"/>
      <c:spPr>
        <a:solidFill>
          <a:srgbClr val="FF9900"/>
        </a:solidFill>
        <a:ln w="3175">
          <a:solidFill>
            <a:srgbClr val="000000"/>
          </a:solidFill>
          <a:prstDash val="solid"/>
        </a:ln>
      </c:spPr>
    </c:floor>
    <c:sideWall>
      <c:thickness val="0"/>
      <c:spPr>
        <a:solidFill>
          <a:srgbClr val="FFFF99"/>
        </a:solidFill>
        <a:ln w="25400">
          <a:noFill/>
        </a:ln>
      </c:spPr>
    </c:sideWall>
    <c:backWall>
      <c:thickness val="0"/>
      <c:spPr>
        <a:solidFill>
          <a:srgbClr val="FFFF99"/>
        </a:solidFill>
        <a:ln w="25400">
          <a:noFill/>
        </a:ln>
      </c:spPr>
    </c:backWall>
    <c:plotArea>
      <c:layout>
        <c:manualLayout>
          <c:layoutTarget val="inner"/>
          <c:xMode val="edge"/>
          <c:yMode val="edge"/>
          <c:x val="4.7524798426669269E-2"/>
          <c:y val="1.5686334583082807E-2"/>
          <c:w val="0.94653556866449651"/>
          <c:h val="0.75686564363374587"/>
        </c:manualLayout>
      </c:layout>
      <c:bar3DChart>
        <c:barDir val="col"/>
        <c:grouping val="clustered"/>
        <c:varyColors val="0"/>
        <c:ser>
          <c:idx val="1"/>
          <c:order val="0"/>
          <c:spPr>
            <a:solidFill>
              <a:srgbClr val="99CC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'RRHH SDS'!$A$10:$A$14</c:f>
              <c:strCache>
                <c:ptCount val="5"/>
                <c:pt idx="0">
                  <c:v>SERVICIO CIVIL Y CARRERA ADMINISTRATIVA</c:v>
                </c:pt>
                <c:pt idx="1">
                  <c:v>CODIGO DEL TRABAJO</c:v>
                </c:pt>
                <c:pt idx="2">
                  <c:v>CONTRATO FONIN</c:v>
                </c:pt>
                <c:pt idx="3">
                  <c:v>MEDICATURA RURAL(RURALES )</c:v>
                </c:pt>
                <c:pt idx="4">
                  <c:v>OTROS </c:v>
                </c:pt>
              </c:strCache>
            </c:strRef>
          </c:cat>
          <c:val>
            <c:numRef>
              <c:f>'RRHH SDS'!$C$10:$C$14</c:f>
              <c:numCache>
                <c:formatCode>0.0</c:formatCode>
                <c:ptCount val="5"/>
                <c:pt idx="0">
                  <c:v>87.5</c:v>
                </c:pt>
                <c:pt idx="1">
                  <c:v>12.5</c:v>
                </c:pt>
                <c:pt idx="2">
                  <c:v>0</c:v>
                </c:pt>
                <c:pt idx="3">
                  <c:v>0</c:v>
                </c:pt>
                <c:pt idx="4">
                  <c:v>0</c:v>
                </c:pt>
              </c:numCache>
            </c:numRef>
          </c:val>
          <c:extLst xmlns:c16r2="http://schemas.microsoft.com/office/drawing/2015/06/chart">
            <c:ext xmlns:c16="http://schemas.microsoft.com/office/drawing/2014/chart" uri="{C3380CC4-5D6E-409C-BE32-E72D297353CC}">
              <c16:uniqueId val="{00000000-EFB1-4222-9440-AB4788162854}"/>
            </c:ext>
          </c:extLst>
        </c:ser>
        <c:dLbls>
          <c:showLegendKey val="0"/>
          <c:showVal val="0"/>
          <c:showCatName val="0"/>
          <c:showSerName val="0"/>
          <c:showPercent val="0"/>
          <c:showBubbleSize val="0"/>
        </c:dLbls>
        <c:gapWidth val="150"/>
        <c:shape val="box"/>
        <c:axId val="225494528"/>
        <c:axId val="225013120"/>
        <c:axId val="0"/>
      </c:bar3DChart>
      <c:catAx>
        <c:axId val="225494528"/>
        <c:scaling>
          <c:orientation val="minMax"/>
        </c:scaling>
        <c:delete val="1"/>
        <c:axPos val="b"/>
        <c:numFmt formatCode="General" sourceLinked="1"/>
        <c:majorTickMark val="out"/>
        <c:minorTickMark val="none"/>
        <c:tickLblPos val="nextTo"/>
        <c:crossAx val="225013120"/>
        <c:crosses val="autoZero"/>
        <c:auto val="1"/>
        <c:lblAlgn val="ctr"/>
        <c:lblOffset val="100"/>
        <c:noMultiLvlLbl val="0"/>
      </c:catAx>
      <c:valAx>
        <c:axId val="225013120"/>
        <c:scaling>
          <c:orientation val="minMax"/>
        </c:scaling>
        <c:delete val="0"/>
        <c:axPos val="l"/>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C"/>
          </a:p>
        </c:txPr>
        <c:crossAx val="225494528"/>
        <c:crosses val="autoZero"/>
        <c:crossBetween val="between"/>
      </c:valAx>
      <c:spPr>
        <a:solidFill>
          <a:srgbClr val="FFFFCC"/>
        </a:solidFill>
        <a:ln w="25400">
          <a:noFill/>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925" b="0" i="0" u="none" strike="noStrike" baseline="0">
          <a:solidFill>
            <a:srgbClr val="000000"/>
          </a:solidFill>
          <a:latin typeface="Arial"/>
          <a:ea typeface="Arial"/>
          <a:cs typeface="Arial"/>
        </a:defRPr>
      </a:pPr>
      <a:endParaRPr lang="es-EC"/>
    </a:p>
  </c:txPr>
  <c:printSettings>
    <c:headerFooter alignWithMargins="0"/>
    <c:pageMargins b="1" l="0.75000000000000022" r="0.75000000000000022" t="1" header="0" footer="0"/>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9"/>
      <c:rotY val="20"/>
      <c:depthPercent val="100"/>
      <c:rAngAx val="1"/>
    </c:view3D>
    <c:floor>
      <c:thickness val="0"/>
      <c:spPr>
        <a:solidFill>
          <a:srgbClr val="FF990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9.0686531830579994E-2"/>
          <c:y val="9.5955280399110457E-2"/>
          <c:w val="0.88480603938332802"/>
          <c:h val="0.75701107305753779"/>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2.4690094339907188E-2"/>
                  <c:y val="-3.4425819707718741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AC2A-495A-BA93-4B02606201EB}"/>
                </c:ext>
              </c:extLst>
            </c:dLbl>
            <c:dLbl>
              <c:idx val="1"/>
              <c:layout>
                <c:manualLayout>
                  <c:x val="2.5498358109587803E-2"/>
                  <c:y val="-9.0690861466052694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C2A-495A-BA93-4B02606201EB}"/>
                </c:ext>
              </c:extLst>
            </c:dLbl>
            <c:dLbl>
              <c:idx val="2"/>
              <c:layout>
                <c:manualLayout>
                  <c:x val="3.1289925361436835E-2"/>
                  <c:y val="-5.6692071213935907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C2A-495A-BA93-4B02606201EB}"/>
                </c:ext>
              </c:extLst>
            </c:dLbl>
            <c:spPr>
              <a:noFill/>
              <a:ln w="25400">
                <a:noFill/>
              </a:ln>
            </c:spPr>
            <c:txPr>
              <a:bodyPr wrap="square" lIns="38100" tIns="19050" rIns="38100" bIns="19050" anchor="ctr">
                <a:spAutoFit/>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'RRHH SDS'!$B$37:$E$37</c:f>
              <c:strCache>
                <c:ptCount val="4"/>
                <c:pt idx="0">
                  <c:v>NOMBRAM.</c:v>
                </c:pt>
                <c:pt idx="1">
                  <c:v>CONTRAT.</c:v>
                </c:pt>
                <c:pt idx="2">
                  <c:v>TRASLADO</c:v>
                </c:pt>
                <c:pt idx="3">
                  <c:v>RENUNCIA</c:v>
                </c:pt>
              </c:strCache>
            </c:strRef>
          </c:cat>
          <c:val>
            <c:numRef>
              <c:f>'RRHH SDS'!$B$49:$E$49</c:f>
              <c:numCache>
                <c:formatCode>General</c:formatCode>
                <c:ptCount val="4"/>
                <c:pt idx="0">
                  <c:v>16</c:v>
                </c:pt>
                <c:pt idx="1">
                  <c:v>8</c:v>
                </c:pt>
                <c:pt idx="2">
                  <c:v>0</c:v>
                </c:pt>
                <c:pt idx="3">
                  <c:v>0</c:v>
                </c:pt>
              </c:numCache>
            </c:numRef>
          </c:val>
          <c:extLst xmlns:c16r2="http://schemas.microsoft.com/office/drawing/2015/06/chart">
            <c:ext xmlns:c16="http://schemas.microsoft.com/office/drawing/2014/chart" uri="{C3380CC4-5D6E-409C-BE32-E72D297353CC}">
              <c16:uniqueId val="{00000003-AC2A-495A-BA93-4B02606201EB}"/>
            </c:ext>
          </c:extLst>
        </c:ser>
        <c:dLbls>
          <c:showLegendKey val="0"/>
          <c:showVal val="0"/>
          <c:showCatName val="0"/>
          <c:showSerName val="0"/>
          <c:showPercent val="0"/>
          <c:showBubbleSize val="0"/>
        </c:dLbls>
        <c:gapWidth val="150"/>
        <c:shape val="box"/>
        <c:axId val="225496064"/>
        <c:axId val="225014848"/>
        <c:axId val="0"/>
      </c:bar3DChart>
      <c:catAx>
        <c:axId val="2254960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C"/>
          </a:p>
        </c:txPr>
        <c:crossAx val="225014848"/>
        <c:crosses val="autoZero"/>
        <c:auto val="1"/>
        <c:lblAlgn val="ctr"/>
        <c:lblOffset val="100"/>
        <c:tickLblSkip val="1"/>
        <c:tickMarkSkip val="1"/>
        <c:noMultiLvlLbl val="0"/>
      </c:catAx>
      <c:valAx>
        <c:axId val="225014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s-EC"/>
          </a:p>
        </c:txPr>
        <c:crossAx val="225496064"/>
        <c:crosses val="autoZero"/>
        <c:crossBetween val="between"/>
      </c:valAx>
      <c:spPr>
        <a:solidFill>
          <a:srgbClr val="FFFFCC"/>
        </a:solidFill>
        <a:ln w="25400">
          <a:noFill/>
        </a:ln>
      </c:spPr>
    </c:plotArea>
    <c:plotVisOnly val="1"/>
    <c:dispBlanksAs val="gap"/>
    <c:showDLblsOverMax val="0"/>
  </c:chart>
  <c:spPr>
    <a:solidFill>
      <a:srgbClr val="FFFFCC"/>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a:ea typeface="Arial"/>
          <a:cs typeface="Arial"/>
        </a:defRPr>
      </a:pPr>
      <a:endParaRPr lang="es-EC"/>
    </a:p>
  </c:txPr>
  <c:printSettings>
    <c:headerFooter alignWithMargins="0"/>
    <c:pageMargins b="1" l="0.75000000000000022" r="0.75000000000000022" t="1" header="0" footer="0"/>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9"/>
      <c:rotY val="20"/>
      <c:depthPercent val="100"/>
      <c:rAngAx val="1"/>
    </c:view3D>
    <c:floor>
      <c:thickness val="0"/>
      <c:spPr>
        <a:solidFill>
          <a:srgbClr val="FF660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bar3DChart>
        <c:barDir val="col"/>
        <c:grouping val="clustered"/>
        <c:varyColors val="0"/>
        <c:ser>
          <c:idx val="0"/>
          <c:order val="0"/>
          <c:spPr>
            <a:solidFill>
              <a:srgbClr val="3366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25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('TASA CANTON'!$A$10,'TASA CANTON'!$A$12)</c:f>
              <c:strCache>
                <c:ptCount val="2"/>
                <c:pt idx="0">
                  <c:v>MORTALIDAD CON CERTIFICACION MEDICA</c:v>
                </c:pt>
                <c:pt idx="1">
                  <c:v>ATENCION DEL PARTO CON PROFESIONAL</c:v>
                </c:pt>
              </c:strCache>
            </c:strRef>
          </c:cat>
          <c:val>
            <c:numRef>
              <c:f>('TASA CANTON'!$B$10,'TASA CANTON'!$B$12)</c:f>
              <c:numCache>
                <c:formatCode>0.00</c:formatCode>
                <c:ptCount val="2"/>
                <c:pt idx="0">
                  <c:v>95.093139482053658</c:v>
                </c:pt>
                <c:pt idx="1">
                  <c:v>84.450402144772028</c:v>
                </c:pt>
              </c:numCache>
            </c:numRef>
          </c:val>
          <c:extLst xmlns:c16r2="http://schemas.microsoft.com/office/drawing/2015/06/chart">
            <c:ext xmlns:c16="http://schemas.microsoft.com/office/drawing/2014/chart" uri="{C3380CC4-5D6E-409C-BE32-E72D297353CC}">
              <c16:uniqueId val="{00000000-A87E-4BAA-AEEC-F2FBA9E67FC8}"/>
            </c:ext>
          </c:extLst>
        </c:ser>
        <c:dLbls>
          <c:showLegendKey val="0"/>
          <c:showVal val="0"/>
          <c:showCatName val="0"/>
          <c:showSerName val="0"/>
          <c:showPercent val="0"/>
          <c:showBubbleSize val="0"/>
        </c:dLbls>
        <c:gapWidth val="150"/>
        <c:shape val="box"/>
        <c:axId val="230168064"/>
        <c:axId val="225016576"/>
        <c:axId val="0"/>
      </c:bar3DChart>
      <c:catAx>
        <c:axId val="2301680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s-EC"/>
          </a:p>
        </c:txPr>
        <c:crossAx val="225016576"/>
        <c:crosses val="autoZero"/>
        <c:auto val="1"/>
        <c:lblAlgn val="ctr"/>
        <c:lblOffset val="100"/>
        <c:tickLblSkip val="1"/>
        <c:tickMarkSkip val="1"/>
        <c:noMultiLvlLbl val="0"/>
      </c:catAx>
      <c:valAx>
        <c:axId val="225016576"/>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s-EC"/>
          </a:p>
        </c:txPr>
        <c:crossAx val="230168064"/>
        <c:crosses val="autoZero"/>
        <c:crossBetween val="between"/>
      </c:valAx>
      <c:spPr>
        <a:noFill/>
        <a:ln w="25400">
          <a:noFill/>
        </a:ln>
      </c:spPr>
    </c:plotArea>
    <c:plotVisOnly val="1"/>
    <c:dispBlanksAs val="gap"/>
    <c:showDLblsOverMax val="0"/>
  </c:chart>
  <c:spPr>
    <a:solidFill>
      <a:srgbClr val="FFFFCC"/>
    </a:solidFill>
    <a:ln w="3175">
      <a:solidFill>
        <a:srgbClr val="000000"/>
      </a:solidFill>
      <a:prstDash val="solid"/>
    </a:ln>
    <a:effectLst>
      <a:outerShdw dist="35921" dir="2700000" algn="br">
        <a:srgbClr val="000000"/>
      </a:outerShdw>
    </a:effectLst>
  </c:spPr>
  <c:txPr>
    <a:bodyPr/>
    <a:lstStyle/>
    <a:p>
      <a:pPr>
        <a:defRPr sz="35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5"/>
      <c:rotY val="20"/>
      <c:depthPercent val="100"/>
      <c:rAngAx val="1"/>
    </c:view3D>
    <c:floor>
      <c:thickness val="0"/>
      <c:spPr>
        <a:solidFill>
          <a:srgbClr val="3366FF"/>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0.11051212938005391"/>
          <c:y val="7.6923076923076927E-2"/>
          <c:w val="0.85175202156334229"/>
          <c:h val="0.68681318681318682"/>
        </c:manualLayout>
      </c:layout>
      <c:bar3DChart>
        <c:barDir val="col"/>
        <c:grouping val="clustered"/>
        <c:varyColors val="0"/>
        <c:ser>
          <c:idx val="0"/>
          <c:order val="0"/>
          <c:spPr>
            <a:solidFill>
              <a:srgbClr val="99CC00"/>
            </a:solidFill>
            <a:ln w="12700">
              <a:solidFill>
                <a:srgbClr val="000000"/>
              </a:solidFill>
              <a:prstDash val="solid"/>
            </a:ln>
          </c:spPr>
          <c:invertIfNegative val="0"/>
          <c:dLbls>
            <c:dLbl>
              <c:idx val="0"/>
              <c:layout>
                <c:manualLayout>
                  <c:x val="2.9229082213779845E-2"/>
                  <c:y val="-4.7387730379856358E-2"/>
                </c:manualLayout>
              </c:layout>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3D94-4666-BE97-8627FFCEBE6D}"/>
                </c:ext>
              </c:extLst>
            </c:dLbl>
            <c:spPr>
              <a:noFill/>
              <a:ln w="25400">
                <a:noFill/>
              </a:ln>
            </c:spPr>
            <c:txPr>
              <a:bodyPr wrap="square" lIns="38100" tIns="19050" rIns="38100" bIns="19050" anchor="ctr">
                <a:spAutoFit/>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'TASAS N,M'!$A$9:$A$10</c:f>
              <c:strCache>
                <c:ptCount val="2"/>
                <c:pt idx="0">
                  <c:v>TASA DE NATALIDAD**</c:v>
                </c:pt>
                <c:pt idx="1">
                  <c:v>TASA DE MORTALIDAD GENERAL**</c:v>
                </c:pt>
              </c:strCache>
            </c:strRef>
          </c:cat>
          <c:val>
            <c:numRef>
              <c:f>'TASAS N,M'!$B$9:$B$10</c:f>
              <c:numCache>
                <c:formatCode>0.00</c:formatCode>
                <c:ptCount val="2"/>
                <c:pt idx="0">
                  <c:v>8.7594463466298436</c:v>
                </c:pt>
                <c:pt idx="1">
                  <c:v>5.1687778576225973</c:v>
                </c:pt>
              </c:numCache>
            </c:numRef>
          </c:val>
          <c:extLst xmlns:c16r2="http://schemas.microsoft.com/office/drawing/2015/06/chart">
            <c:ext xmlns:c16="http://schemas.microsoft.com/office/drawing/2014/chart" uri="{C3380CC4-5D6E-409C-BE32-E72D297353CC}">
              <c16:uniqueId val="{00000001-3D94-4666-BE97-8627FFCEBE6D}"/>
            </c:ext>
          </c:extLst>
        </c:ser>
        <c:dLbls>
          <c:showLegendKey val="0"/>
          <c:showVal val="0"/>
          <c:showCatName val="0"/>
          <c:showSerName val="0"/>
          <c:showPercent val="0"/>
          <c:showBubbleSize val="0"/>
        </c:dLbls>
        <c:gapWidth val="150"/>
        <c:shape val="box"/>
        <c:axId val="230169600"/>
        <c:axId val="141075008"/>
        <c:axId val="0"/>
      </c:bar3DChart>
      <c:catAx>
        <c:axId val="23016960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25" b="0" i="0" u="none" strike="noStrike" baseline="0">
                <a:solidFill>
                  <a:srgbClr val="000000"/>
                </a:solidFill>
                <a:latin typeface="Arial"/>
                <a:ea typeface="Arial"/>
                <a:cs typeface="Arial"/>
              </a:defRPr>
            </a:pPr>
            <a:endParaRPr lang="es-EC"/>
          </a:p>
        </c:txPr>
        <c:crossAx val="141075008"/>
        <c:crosses val="autoZero"/>
        <c:auto val="1"/>
        <c:lblAlgn val="ctr"/>
        <c:lblOffset val="100"/>
        <c:tickLblSkip val="1"/>
        <c:tickMarkSkip val="1"/>
        <c:noMultiLvlLbl val="0"/>
      </c:catAx>
      <c:valAx>
        <c:axId val="141075008"/>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625" b="0" i="0" u="none" strike="noStrike" baseline="0">
                <a:solidFill>
                  <a:srgbClr val="000000"/>
                </a:solidFill>
                <a:latin typeface="Arial"/>
                <a:ea typeface="Arial"/>
                <a:cs typeface="Arial"/>
              </a:defRPr>
            </a:pPr>
            <a:endParaRPr lang="es-EC"/>
          </a:p>
        </c:txPr>
        <c:crossAx val="230169600"/>
        <c:crosses val="autoZero"/>
        <c:crossBetween val="between"/>
      </c:valAx>
      <c:spPr>
        <a:noFill/>
        <a:ln w="25400">
          <a:noFill/>
        </a:ln>
      </c:spPr>
    </c:plotArea>
    <c:plotVisOnly val="1"/>
    <c:dispBlanksAs val="gap"/>
    <c:showDLblsOverMax val="0"/>
  </c:chart>
  <c:spPr>
    <a:solidFill>
      <a:srgbClr val="FFFFCC"/>
    </a:solidFill>
    <a:ln w="3175">
      <a:solidFill>
        <a:srgbClr val="000000"/>
      </a:solidFill>
      <a:prstDash val="solid"/>
    </a:ln>
    <a:effectLst>
      <a:outerShdw dist="35921" dir="2700000" algn="br">
        <a:srgbClr val="000000"/>
      </a:outerShdw>
    </a:effectLst>
  </c:spPr>
  <c:txPr>
    <a:bodyPr/>
    <a:lstStyle/>
    <a:p>
      <a:pPr>
        <a:defRPr sz="875"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65"/>
      <c:rotY val="20"/>
      <c:depthPercent val="100"/>
      <c:rAngAx val="1"/>
    </c:view3D>
    <c:floor>
      <c:thickness val="0"/>
      <c:spPr>
        <a:solidFill>
          <a:srgbClr val="3366FF"/>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0.11229946524064172"/>
          <c:y val="6.6037735849056603E-2"/>
          <c:w val="0.67647058823529416"/>
          <c:h val="0.74056603773584906"/>
        </c:manualLayout>
      </c:layout>
      <c:bar3DChart>
        <c:barDir val="col"/>
        <c:grouping val="clustered"/>
        <c:varyColors val="0"/>
        <c:ser>
          <c:idx val="0"/>
          <c:order val="0"/>
          <c:tx>
            <c:strRef>
              <c:f>'TASAS N,M'!$A$11</c:f>
              <c:strCache>
                <c:ptCount val="1"/>
                <c:pt idx="0">
                  <c:v>TASA DE MORTALIDAD INFANTIL*</c:v>
                </c:pt>
              </c:strCache>
            </c:strRef>
          </c:tx>
          <c:spPr>
            <a:solidFill>
              <a:srgbClr val="99CC00"/>
            </a:solidFill>
            <a:ln w="12700">
              <a:solidFill>
                <a:srgbClr val="000000"/>
              </a:solidFill>
              <a:prstDash val="solid"/>
            </a:ln>
          </c:spPr>
          <c:invertIfNegative val="0"/>
          <c:dLbls>
            <c:dLbl>
              <c:idx val="0"/>
              <c:layout>
                <c:manualLayout>
                  <c:x val="0.35462798433618259"/>
                  <c:y val="-0.10511018669836082"/>
                </c:manualLayout>
              </c:layout>
              <c:spPr>
                <a:noFill/>
                <a:ln w="25400">
                  <a:noFill/>
                </a:ln>
              </c:spPr>
              <c:txPr>
                <a:bodyPr/>
                <a:lstStyle/>
                <a:p>
                  <a:pPr algn="ctr" rtl="1">
                    <a:defRPr sz="7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492-41CC-AABD-8A9AFB54A918}"/>
                </c:ext>
              </c:extLst>
            </c:dLbl>
            <c:spPr>
              <a:noFill/>
              <a:ln w="25400">
                <a:noFill/>
              </a:ln>
            </c:spPr>
            <c:txPr>
              <a:bodyPr wrap="square" lIns="38100" tIns="19050" rIns="38100" bIns="19050" anchor="ctr">
                <a:spAutoFit/>
              </a:bodyPr>
              <a:lstStyle/>
              <a:p>
                <a:pPr algn="ctr" rtl="1">
                  <a:defRPr sz="7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'TASAS N,M'!$B$11</c:f>
              <c:numCache>
                <c:formatCode>0.00</c:formatCode>
                <c:ptCount val="1"/>
              </c:numCache>
            </c:numRef>
          </c:val>
          <c:extLst xmlns:c16r2="http://schemas.microsoft.com/office/drawing/2015/06/chart">
            <c:ext xmlns:c16="http://schemas.microsoft.com/office/drawing/2014/chart" uri="{C3380CC4-5D6E-409C-BE32-E72D297353CC}">
              <c16:uniqueId val="{00000001-1492-41CC-AABD-8A9AFB54A918}"/>
            </c:ext>
          </c:extLst>
        </c:ser>
        <c:dLbls>
          <c:showLegendKey val="0"/>
          <c:showVal val="0"/>
          <c:showCatName val="0"/>
          <c:showSerName val="0"/>
          <c:showPercent val="0"/>
          <c:showBubbleSize val="0"/>
        </c:dLbls>
        <c:gapWidth val="150"/>
        <c:shape val="box"/>
        <c:axId val="230436864"/>
        <c:axId val="141076736"/>
        <c:axId val="0"/>
      </c:bar3DChart>
      <c:catAx>
        <c:axId val="2304368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C"/>
          </a:p>
        </c:txPr>
        <c:crossAx val="141076736"/>
        <c:crosses val="autoZero"/>
        <c:auto val="1"/>
        <c:lblAlgn val="ctr"/>
        <c:lblOffset val="100"/>
        <c:tickLblSkip val="1"/>
        <c:tickMarkSkip val="1"/>
        <c:noMultiLvlLbl val="0"/>
      </c:catAx>
      <c:valAx>
        <c:axId val="141076736"/>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Arial"/>
                <a:ea typeface="Arial"/>
                <a:cs typeface="Arial"/>
              </a:defRPr>
            </a:pPr>
            <a:endParaRPr lang="es-EC"/>
          </a:p>
        </c:txPr>
        <c:crossAx val="230436864"/>
        <c:crosses val="autoZero"/>
        <c:crossBetween val="between"/>
      </c:valAx>
      <c:spPr>
        <a:noFill/>
        <a:ln w="25400">
          <a:noFill/>
        </a:ln>
      </c:spPr>
    </c:plotArea>
    <c:legend>
      <c:legendPos val="r"/>
      <c:layout>
        <c:manualLayout>
          <c:xMode val="edge"/>
          <c:yMode val="edge"/>
          <c:x val="9.0909090909090912E-2"/>
          <c:y val="0.8632075471698113"/>
          <c:w val="0.50267379679144386"/>
          <c:h val="0.12264150943396224"/>
        </c:manualLayout>
      </c:layout>
      <c:overlay val="0"/>
      <c:spPr>
        <a:solidFill>
          <a:srgbClr val="FFFFCC"/>
        </a:solidFill>
        <a:ln w="3175">
          <a:solidFill>
            <a:srgbClr val="000000"/>
          </a:solidFill>
          <a:prstDash val="solid"/>
        </a:ln>
      </c:spPr>
      <c:txPr>
        <a:bodyPr/>
        <a:lstStyle/>
        <a:p>
          <a:pPr>
            <a:defRPr sz="585" b="0" i="0" u="none" strike="noStrike" baseline="0">
              <a:solidFill>
                <a:srgbClr val="000000"/>
              </a:solidFill>
              <a:latin typeface="Arial"/>
              <a:ea typeface="Arial"/>
              <a:cs typeface="Arial"/>
            </a:defRPr>
          </a:pPr>
          <a:endParaRPr lang="es-EC"/>
        </a:p>
      </c:txPr>
    </c:legend>
    <c:plotVisOnly val="1"/>
    <c:dispBlanksAs val="gap"/>
    <c:showDLblsOverMax val="0"/>
  </c:chart>
  <c:spPr>
    <a:solidFill>
      <a:srgbClr val="FFFFCC"/>
    </a:solidFill>
    <a:ln w="3175">
      <a:solidFill>
        <a:srgbClr val="000000"/>
      </a:solidFill>
      <a:prstDash val="solid"/>
    </a:ln>
    <a:effectLst>
      <a:outerShdw dist="35921" dir="2700000" algn="br">
        <a:srgbClr val="000000"/>
      </a:outerShdw>
    </a:effectLst>
  </c:spPr>
  <c:txPr>
    <a:bodyPr/>
    <a:lstStyle/>
    <a:p>
      <a:pPr>
        <a:defRPr sz="975"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6"/>
      <c:rotY val="20"/>
      <c:depthPercent val="100"/>
      <c:rAngAx val="1"/>
    </c:view3D>
    <c:floor>
      <c:thickness val="0"/>
      <c:spPr>
        <a:solidFill>
          <a:srgbClr val="FF660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bar3DChart>
        <c:barDir val="col"/>
        <c:grouping val="clustered"/>
        <c:varyColors val="0"/>
        <c:ser>
          <c:idx val="0"/>
          <c:order val="0"/>
          <c:spPr>
            <a:solidFill>
              <a:srgbClr val="0000FF"/>
            </a:solidFill>
            <a:ln w="12700">
              <a:solidFill>
                <a:srgbClr val="000000"/>
              </a:solidFill>
              <a:prstDash val="solid"/>
            </a:ln>
          </c:spPr>
          <c:invertIfNegative val="0"/>
          <c:dLbls>
            <c:dLbl>
              <c:idx val="0"/>
              <c:spPr>
                <a:noFill/>
                <a:ln w="25400">
                  <a:noFill/>
                </a:ln>
              </c:spPr>
              <c:txPr>
                <a:bodyPr/>
                <a:lstStyle/>
                <a:p>
                  <a:pPr algn="ctr" rtl="1">
                    <a:defRPr sz="25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dLbl>
            <c:dLbl>
              <c:idx val="1"/>
              <c:spPr>
                <a:noFill/>
                <a:ln w="25400">
                  <a:noFill/>
                </a:ln>
              </c:spPr>
              <c:txPr>
                <a:bodyPr/>
                <a:lstStyle/>
                <a:p>
                  <a:pPr algn="ctr" rtl="1">
                    <a:defRPr sz="25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dLbl>
            <c:dLbl>
              <c:idx val="2"/>
              <c:spPr>
                <a:noFill/>
                <a:ln w="25400">
                  <a:noFill/>
                </a:ln>
              </c:spPr>
              <c:txPr>
                <a:bodyPr/>
                <a:lstStyle/>
                <a:p>
                  <a:pPr algn="ctr" rtl="1">
                    <a:defRPr sz="25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dLbl>
            <c:spPr>
              <a:noFill/>
              <a:ln w="25400">
                <a:noFill/>
              </a:ln>
            </c:spPr>
            <c:txPr>
              <a:bodyPr wrap="square" lIns="38100" tIns="19050" rIns="38100" bIns="19050" anchor="ctr">
                <a:spAutoFit/>
              </a:bodyPr>
              <a:lstStyle/>
              <a:p>
                <a:pPr algn="ctr" rtl="1">
                  <a:defRPr sz="25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'TASA CANTON'!#REF!</c:f>
              <c:numCache>
                <c:formatCode>General</c:formatCode>
                <c:ptCount val="1"/>
                <c:pt idx="0">
                  <c:v>1</c:v>
                </c:pt>
              </c:numCache>
            </c:numRef>
          </c:val>
          <c:extLst xmlns:c16r2="http://schemas.microsoft.com/office/drawing/2015/06/chart">
            <c:ext xmlns:c15="http://schemas.microsoft.com/office/drawing/2012/chart" uri="{02D57815-91ED-43cb-92C2-25804820EDAC}">
              <c15:filteredCategoryTitle>
                <c15:cat>
                  <c:numRef>
                    <c:extLst xmlns:c16="http://schemas.microsoft.com/office/drawing/2014/chart">
                      <c:ext uri="{02D57815-91ED-43cb-92C2-25804820EDAC}">
                        <c15:formulaRef>
                          <c15:sqref>'TASA CANTON'!#REF!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9A40-4807-B3ED-6E4BD3E7EED6}"/>
            </c:ext>
          </c:extLst>
        </c:ser>
        <c:dLbls>
          <c:showLegendKey val="0"/>
          <c:showVal val="0"/>
          <c:showCatName val="0"/>
          <c:showSerName val="0"/>
          <c:showPercent val="0"/>
          <c:showBubbleSize val="0"/>
        </c:dLbls>
        <c:gapWidth val="150"/>
        <c:shape val="box"/>
        <c:axId val="230440448"/>
        <c:axId val="141078464"/>
        <c:axId val="0"/>
      </c:bar3DChart>
      <c:catAx>
        <c:axId val="23044044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s-EC"/>
          </a:p>
        </c:txPr>
        <c:crossAx val="141078464"/>
        <c:crosses val="autoZero"/>
        <c:auto val="1"/>
        <c:lblAlgn val="ctr"/>
        <c:lblOffset val="100"/>
        <c:tickLblSkip val="1"/>
        <c:tickMarkSkip val="1"/>
        <c:noMultiLvlLbl val="0"/>
      </c:catAx>
      <c:valAx>
        <c:axId val="1410784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s-EC"/>
          </a:p>
        </c:txPr>
        <c:crossAx val="230440448"/>
        <c:crosses val="autoZero"/>
        <c:crossBetween val="between"/>
      </c:valAx>
      <c:spPr>
        <a:solidFill>
          <a:srgbClr val="FFFFCC"/>
        </a:solidFill>
        <a:ln w="25400">
          <a:noFill/>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35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8"/>
      <c:rotY val="20"/>
      <c:depthPercent val="100"/>
      <c:rAngAx val="1"/>
    </c:view3D>
    <c:floor>
      <c:thickness val="0"/>
      <c:spPr>
        <a:solidFill>
          <a:srgbClr val="CC99FF"/>
        </a:solidFill>
        <a:ln w="3175">
          <a:solidFill>
            <a:srgbClr val="000000"/>
          </a:solidFill>
          <a:prstDash val="solid"/>
        </a:ln>
      </c:spPr>
    </c:floor>
    <c:sideWall>
      <c:thickness val="0"/>
      <c:spPr>
        <a:solidFill>
          <a:srgbClr val="00FFFF"/>
        </a:solidFill>
        <a:ln w="12700">
          <a:solidFill>
            <a:srgbClr val="808080"/>
          </a:solidFill>
          <a:prstDash val="solid"/>
        </a:ln>
      </c:spPr>
    </c:sideWall>
    <c:backWall>
      <c:thickness val="0"/>
      <c:spPr>
        <a:solidFill>
          <a:srgbClr val="00FFFF"/>
        </a:solidFill>
        <a:ln w="12700">
          <a:solidFill>
            <a:srgbClr val="808080"/>
          </a:solidFill>
          <a:prstDash val="solid"/>
        </a:ln>
      </c:spPr>
    </c:backWall>
    <c:plotArea>
      <c:layout>
        <c:manualLayout>
          <c:layoutTarget val="inner"/>
          <c:xMode val="edge"/>
          <c:yMode val="edge"/>
          <c:x val="9.9078341013824886E-2"/>
          <c:y val="1.877942882293878E-2"/>
          <c:w val="0.89400921658986177"/>
          <c:h val="0.8075154393863675"/>
        </c:manualLayout>
      </c:layout>
      <c:bar3DChart>
        <c:barDir val="col"/>
        <c:grouping val="clustered"/>
        <c:varyColors val="0"/>
        <c:ser>
          <c:idx val="0"/>
          <c:order val="0"/>
          <c:spPr>
            <a:solidFill>
              <a:srgbClr val="00CCFF"/>
            </a:solidFill>
            <a:ln w="12700">
              <a:solidFill>
                <a:srgbClr val="000000"/>
              </a:solidFill>
              <a:prstDash val="solid"/>
            </a:ln>
          </c:spPr>
          <c:invertIfNegative val="0"/>
          <c:dLbls>
            <c:dLbl>
              <c:idx val="0"/>
              <c:layout>
                <c:manualLayout>
                  <c:x val="1.8824340505823878E-2"/>
                  <c:y val="-2.8151975791149558E-2"/>
                </c:manualLayout>
              </c:layout>
              <c:spPr>
                <a:noFill/>
                <a:ln w="25400">
                  <a:noFill/>
                </a:ln>
              </c:spPr>
              <c:txPr>
                <a:bodyPr/>
                <a:lstStyle/>
                <a:p>
                  <a:pPr algn="ctr" rtl="1">
                    <a:defRPr sz="7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72B5-452A-B86E-06A642CA9146}"/>
                </c:ext>
              </c:extLst>
            </c:dLbl>
            <c:dLbl>
              <c:idx val="1"/>
              <c:layout>
                <c:manualLayout>
                  <c:x val="4.1651245207252399E-2"/>
                  <c:y val="-2.4631765281339455E-2"/>
                </c:manualLayout>
              </c:layout>
              <c:spPr>
                <a:noFill/>
                <a:ln w="25400">
                  <a:noFill/>
                </a:ln>
              </c:spPr>
              <c:txPr>
                <a:bodyPr/>
                <a:lstStyle/>
                <a:p>
                  <a:pPr algn="ctr" rtl="1">
                    <a:defRPr sz="7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72B5-452A-B86E-06A642CA9146}"/>
                </c:ext>
              </c:extLst>
            </c:dLbl>
            <c:spPr>
              <a:noFill/>
              <a:ln w="25400">
                <a:noFill/>
              </a:ln>
            </c:spPr>
            <c:txPr>
              <a:bodyPr wrap="square" lIns="38100" tIns="19050" rIns="38100" bIns="19050" anchor="ctr">
                <a:spAutoFit/>
              </a:bodyPr>
              <a:lstStyle/>
              <a:p>
                <a:pPr algn="ctr" rtl="1">
                  <a:defRPr sz="7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'TASA CANTON'!$A$10:$A$11</c:f>
              <c:strCache>
                <c:ptCount val="2"/>
                <c:pt idx="0">
                  <c:v>MORTALIDAD CON CERTIFICACION MEDICA</c:v>
                </c:pt>
                <c:pt idx="1">
                  <c:v>MORTALIDAD SIN CERTIFICACION MEDICA</c:v>
                </c:pt>
              </c:strCache>
            </c:strRef>
          </c:cat>
          <c:val>
            <c:numRef>
              <c:f>'TASA CANTON'!$B$10:$B$11</c:f>
              <c:numCache>
                <c:formatCode>0.00</c:formatCode>
                <c:ptCount val="2"/>
                <c:pt idx="0">
                  <c:v>95.093139482053658</c:v>
                </c:pt>
                <c:pt idx="1">
                  <c:v>4.9068605179463907</c:v>
                </c:pt>
              </c:numCache>
            </c:numRef>
          </c:val>
          <c:extLst xmlns:c16r2="http://schemas.microsoft.com/office/drawing/2015/06/chart">
            <c:ext xmlns:c16="http://schemas.microsoft.com/office/drawing/2014/chart" uri="{C3380CC4-5D6E-409C-BE32-E72D297353CC}">
              <c16:uniqueId val="{00000002-72B5-452A-B86E-06A642CA9146}"/>
            </c:ext>
          </c:extLst>
        </c:ser>
        <c:dLbls>
          <c:showLegendKey val="0"/>
          <c:showVal val="0"/>
          <c:showCatName val="0"/>
          <c:showSerName val="0"/>
          <c:showPercent val="0"/>
          <c:showBubbleSize val="0"/>
        </c:dLbls>
        <c:gapWidth val="150"/>
        <c:shape val="box"/>
        <c:axId val="230543872"/>
        <c:axId val="141080192"/>
        <c:axId val="0"/>
      </c:bar3DChart>
      <c:catAx>
        <c:axId val="2305438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EC"/>
          </a:p>
        </c:txPr>
        <c:crossAx val="141080192"/>
        <c:crosses val="autoZero"/>
        <c:auto val="1"/>
        <c:lblAlgn val="ctr"/>
        <c:lblOffset val="100"/>
        <c:tickLblSkip val="1"/>
        <c:tickMarkSkip val="1"/>
        <c:noMultiLvlLbl val="0"/>
      </c:catAx>
      <c:valAx>
        <c:axId val="141080192"/>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Arial"/>
                <a:ea typeface="Arial"/>
                <a:cs typeface="Arial"/>
              </a:defRPr>
            </a:pPr>
            <a:endParaRPr lang="es-EC"/>
          </a:p>
        </c:txPr>
        <c:crossAx val="230543872"/>
        <c:crosses val="autoZero"/>
        <c:crossBetween val="between"/>
      </c:valAx>
      <c:spPr>
        <a:solidFill>
          <a:srgbClr val="FFFFCC"/>
        </a:solidFill>
        <a:ln w="25400">
          <a:noFill/>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05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4380530973451328"/>
          <c:y val="0.26373626373626374"/>
          <c:w val="0.47787610619469029"/>
          <c:h val="0.47252747252747251"/>
        </c:manualLayout>
      </c:layout>
      <c:pie3DChart>
        <c:varyColors val="1"/>
        <c:ser>
          <c:idx val="0"/>
          <c:order val="0"/>
          <c:spPr>
            <a:solidFill>
              <a:srgbClr val="9999FF"/>
            </a:solidFill>
            <a:ln w="12700">
              <a:solidFill>
                <a:srgbClr val="000000"/>
              </a:solidFill>
              <a:prstDash val="solid"/>
            </a:ln>
          </c:spPr>
          <c:dPt>
            <c:idx val="0"/>
            <c:bubble3D val="0"/>
            <c:extLst xmlns:c16r2="http://schemas.microsoft.com/office/drawing/2015/06/chart">
              <c:ext xmlns:c16="http://schemas.microsoft.com/office/drawing/2014/chart" uri="{C3380CC4-5D6E-409C-BE32-E72D297353CC}">
                <c16:uniqueId val="{00000000-B312-413C-839C-3F9159408AD3}"/>
              </c:ext>
            </c:extLst>
          </c:dPt>
          <c:dPt>
            <c:idx val="1"/>
            <c:bubble3D val="0"/>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1-B312-413C-839C-3F9159408AD3}"/>
              </c:ext>
            </c:extLst>
          </c:dPt>
          <c:dPt>
            <c:idx val="2"/>
            <c:bubble3D val="0"/>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2-B312-413C-839C-3F9159408AD3}"/>
              </c:ext>
            </c:extLst>
          </c:dPt>
          <c:dPt>
            <c:idx val="3"/>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3-B312-413C-839C-3F9159408AD3}"/>
              </c:ext>
            </c:extLst>
          </c:dPt>
          <c:dLbls>
            <c:spPr>
              <a:noFill/>
              <a:ln w="25400">
                <a:noFill/>
              </a:ln>
            </c:spPr>
            <c:txPr>
              <a:bodyPr wrap="square" lIns="38100" tIns="19050" rIns="38100" bIns="19050" anchor="ctr">
                <a:spAutoFit/>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'POB. GRU. EDAD.'!$A$16:$A$19</c:f>
              <c:strCache>
                <c:ptCount val="4"/>
                <c:pt idx="0">
                  <c:v> 12 A 23 MESES</c:v>
                </c:pt>
                <c:pt idx="1">
                  <c:v>EMBARAZADAS </c:v>
                </c:pt>
                <c:pt idx="2">
                  <c:v>M.E.F.</c:v>
                </c:pt>
                <c:pt idx="3">
                  <c:v>D.O.C</c:v>
                </c:pt>
              </c:strCache>
            </c:strRef>
          </c:cat>
          <c:val>
            <c:numRef>
              <c:f>'POB. GRU. EDAD.'!$C$16:$C$19</c:f>
              <c:numCache>
                <c:formatCode>0.0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4-B312-413C-839C-3F9159408AD3}"/>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5663716814159288"/>
          <c:y val="0.29120862594878344"/>
          <c:w val="0.22566371681415931"/>
          <c:h val="0.42307668298219475"/>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C"/>
        </a:p>
      </c:txPr>
    </c:legend>
    <c:plotVisOnly val="1"/>
    <c:dispBlanksAs val="zero"/>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80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7"/>
      <c:rotY val="20"/>
      <c:depthPercent val="100"/>
      <c:rAngAx val="1"/>
    </c:view3D>
    <c:floor>
      <c:thickness val="0"/>
      <c:spPr>
        <a:solidFill>
          <a:srgbClr val="CC99FF"/>
        </a:solidFill>
        <a:ln w="3175">
          <a:solidFill>
            <a:srgbClr val="000000"/>
          </a:solidFill>
          <a:prstDash val="solid"/>
        </a:ln>
      </c:spPr>
    </c:floor>
    <c:sideWall>
      <c:thickness val="0"/>
      <c:spPr>
        <a:solidFill>
          <a:srgbClr val="CCFFFF"/>
        </a:solidFill>
        <a:ln w="12700">
          <a:solidFill>
            <a:srgbClr val="808080"/>
          </a:solidFill>
          <a:prstDash val="solid"/>
        </a:ln>
      </c:spPr>
    </c:sideWall>
    <c:backWall>
      <c:thickness val="0"/>
      <c:spPr>
        <a:solidFill>
          <a:srgbClr val="CCFFFF"/>
        </a:solidFill>
        <a:ln w="12700">
          <a:solidFill>
            <a:srgbClr val="808080"/>
          </a:solidFill>
          <a:prstDash val="solid"/>
        </a:ln>
      </c:spPr>
    </c:backWall>
    <c:plotArea>
      <c:layout>
        <c:manualLayout>
          <c:layoutTarget val="inner"/>
          <c:xMode val="edge"/>
          <c:yMode val="edge"/>
          <c:x val="7.8571611262116967E-2"/>
          <c:y val="1.9607937001843032E-2"/>
          <c:w val="0.91190688222396354"/>
          <c:h val="0.80882740132602504"/>
        </c:manualLayout>
      </c:layout>
      <c:bar3DChart>
        <c:barDir val="col"/>
        <c:grouping val="clustered"/>
        <c:varyColors val="0"/>
        <c:ser>
          <c:idx val="0"/>
          <c:order val="0"/>
          <c:spPr>
            <a:solidFill>
              <a:srgbClr val="00CCFF"/>
            </a:solidFill>
            <a:ln w="12700">
              <a:solidFill>
                <a:srgbClr val="000000"/>
              </a:solidFill>
              <a:prstDash val="solid"/>
            </a:ln>
          </c:spPr>
          <c:invertIfNegative val="0"/>
          <c:dLbls>
            <c:dLbl>
              <c:idx val="0"/>
              <c:layout>
                <c:manualLayout>
                  <c:x val="3.4773681611339584E-3"/>
                  <c:y val="-2.7303979023733122E-2"/>
                </c:manualLayout>
              </c:layout>
              <c:spPr>
                <a:noFill/>
                <a:ln w="25400">
                  <a:noFill/>
                </a:ln>
              </c:spPr>
              <c:txPr>
                <a:bodyPr/>
                <a:lstStyle/>
                <a:p>
                  <a:pPr algn="ctr" rtl="1">
                    <a:defRPr sz="6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F6D-48C3-937C-73B21D083B1B}"/>
                </c:ext>
              </c:extLst>
            </c:dLbl>
            <c:dLbl>
              <c:idx val="1"/>
              <c:layout>
                <c:manualLayout>
                  <c:x val="3.1670102607294477E-2"/>
                  <c:y val="-8.029476360664714E-3"/>
                </c:manualLayout>
              </c:layout>
              <c:spPr>
                <a:noFill/>
                <a:ln w="25400">
                  <a:noFill/>
                </a:ln>
              </c:spPr>
              <c:txPr>
                <a:bodyPr/>
                <a:lstStyle/>
                <a:p>
                  <a:pPr algn="ctr" rtl="1">
                    <a:defRPr sz="6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4F6D-48C3-937C-73B21D083B1B}"/>
                </c:ext>
              </c:extLst>
            </c:dLbl>
            <c:spPr>
              <a:noFill/>
              <a:ln w="25400">
                <a:noFill/>
              </a:ln>
            </c:spPr>
            <c:txPr>
              <a:bodyPr wrap="square" lIns="38100" tIns="19050" rIns="38100" bIns="19050" anchor="ctr">
                <a:spAutoFit/>
              </a:bodyPr>
              <a:lstStyle/>
              <a:p>
                <a:pPr algn="ctr" rtl="1">
                  <a:defRPr sz="6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'TASA CANTON'!$A$12:$A$13</c:f>
              <c:strCache>
                <c:ptCount val="2"/>
                <c:pt idx="0">
                  <c:v>ATENCION DEL PARTO CON PROFESIONAL</c:v>
                </c:pt>
                <c:pt idx="1">
                  <c:v>ATENCION DEL PARTO SIN PROFESIONAL</c:v>
                </c:pt>
              </c:strCache>
            </c:strRef>
          </c:cat>
          <c:val>
            <c:numRef>
              <c:f>'TASA CANTON'!$B$12:$B$13</c:f>
              <c:numCache>
                <c:formatCode>0.00</c:formatCode>
                <c:ptCount val="2"/>
                <c:pt idx="0">
                  <c:v>84.450402144772028</c:v>
                </c:pt>
                <c:pt idx="1">
                  <c:v>15.549597855227864</c:v>
                </c:pt>
              </c:numCache>
            </c:numRef>
          </c:val>
          <c:extLst xmlns:c16r2="http://schemas.microsoft.com/office/drawing/2015/06/chart">
            <c:ext xmlns:c16="http://schemas.microsoft.com/office/drawing/2014/chart" uri="{C3380CC4-5D6E-409C-BE32-E72D297353CC}">
              <c16:uniqueId val="{00000002-4F6D-48C3-937C-73B21D083B1B}"/>
            </c:ext>
          </c:extLst>
        </c:ser>
        <c:dLbls>
          <c:showLegendKey val="0"/>
          <c:showVal val="0"/>
          <c:showCatName val="0"/>
          <c:showSerName val="0"/>
          <c:showPercent val="0"/>
          <c:showBubbleSize val="0"/>
        </c:dLbls>
        <c:gapWidth val="150"/>
        <c:shape val="box"/>
        <c:axId val="230544896"/>
        <c:axId val="141081920"/>
        <c:axId val="0"/>
      </c:bar3DChart>
      <c:catAx>
        <c:axId val="2305448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s-EC"/>
          </a:p>
        </c:txPr>
        <c:crossAx val="141081920"/>
        <c:crosses val="autoZero"/>
        <c:auto val="1"/>
        <c:lblAlgn val="ctr"/>
        <c:lblOffset val="100"/>
        <c:tickLblSkip val="1"/>
        <c:tickMarkSkip val="1"/>
        <c:noMultiLvlLbl val="0"/>
      </c:catAx>
      <c:valAx>
        <c:axId val="141081920"/>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s-EC"/>
          </a:p>
        </c:txPr>
        <c:crossAx val="230544896"/>
        <c:crosses val="autoZero"/>
        <c:crossBetween val="between"/>
      </c:valAx>
      <c:spPr>
        <a:solidFill>
          <a:srgbClr val="FFFFCC"/>
        </a:solidFill>
        <a:ln w="25400">
          <a:noFill/>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6"/>
      <c:rotY val="20"/>
      <c:depthPercent val="100"/>
      <c:rAngAx val="1"/>
    </c:view3D>
    <c:floor>
      <c:thickness val="0"/>
      <c:spPr>
        <a:solidFill>
          <a:srgbClr val="99CC0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4.2524062451858351E-2"/>
          <c:y val="1.4760174196001131E-2"/>
          <c:w val="0.95199030134160312"/>
          <c:h val="0.78228923238805992"/>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1.451594022384102E-2"/>
                  <c:y val="-5.3015627622113669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EE6-4326-8A0B-FEC5B67ABE02}"/>
                </c:ext>
              </c:extLst>
            </c:dLbl>
            <c:dLbl>
              <c:idx val="1"/>
              <c:layout>
                <c:manualLayout>
                  <c:x val="8.2900213478760733E-3"/>
                  <c:y val="-0.10754185417329648"/>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DEE6-4326-8A0B-FEC5B67ABE02}"/>
                </c:ext>
              </c:extLst>
            </c:dLbl>
            <c:dLbl>
              <c:idx val="2"/>
              <c:layout>
                <c:manualLayout>
                  <c:x val="1.1437442850880645E-2"/>
                  <c:y val="-9.9569194520859744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EE6-4326-8A0B-FEC5B67ABE02}"/>
                </c:ext>
              </c:extLst>
            </c:dLbl>
            <c:dLbl>
              <c:idx val="3"/>
              <c:layout>
                <c:manualLayout>
                  <c:x val="9.1322711055974231E-4"/>
                  <c:y val="-6.8997760172221811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EE6-4326-8A0B-FEC5B67ABE02}"/>
                </c:ext>
              </c:extLst>
            </c:dLbl>
            <c:dLbl>
              <c:idx val="4"/>
              <c:layout>
                <c:manualLayout>
                  <c:x val="4.1521091131923619E-3"/>
                  <c:y val="-5.4693562189526132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EE6-4326-8A0B-FEC5B67ABE02}"/>
                </c:ext>
              </c:extLst>
            </c:dLbl>
            <c:dLbl>
              <c:idx val="5"/>
              <c:layout>
                <c:manualLayout>
                  <c:x val="-0.13437414911750806"/>
                  <c:y val="0.12515931106453193"/>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EE6-4326-8A0B-FEC5B67ABE02}"/>
                </c:ext>
              </c:extLst>
            </c:dLbl>
            <c:dLbl>
              <c:idx val="6"/>
              <c:layout>
                <c:manualLayout>
                  <c:x val="-0.16680046580151406"/>
                  <c:y val="1.4458004594523458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DEE6-4326-8A0B-FEC5B67ABE02}"/>
                </c:ext>
              </c:extLst>
            </c:dLbl>
            <c:dLbl>
              <c:idx val="7"/>
              <c:layout>
                <c:manualLayout>
                  <c:x val="-0.18002251119960075"/>
                  <c:y val="1.4458004594523458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DEE6-4326-8A0B-FEC5B67ABE02}"/>
                </c:ext>
              </c:extLst>
            </c:dLbl>
            <c:spPr>
              <a:noFill/>
              <a:ln w="25400">
                <a:noFill/>
              </a:ln>
            </c:spPr>
            <c:txPr>
              <a:bodyPr wrap="square" lIns="38100" tIns="19050" rIns="38100" bIns="19050" anchor="ctr">
                <a:spAutoFit/>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COBERTURA!$A$39:$A$46</c:f>
              <c:strCache>
                <c:ptCount val="8"/>
                <c:pt idx="0">
                  <c:v>PRENATAL</c:v>
                </c:pt>
                <c:pt idx="1">
                  <c:v>PARTOS</c:v>
                </c:pt>
                <c:pt idx="2">
                  <c:v>POST PARTO</c:v>
                </c:pt>
                <c:pt idx="3">
                  <c:v>REGULACION DE LA FECUNDIDAD</c:v>
                </c:pt>
                <c:pt idx="4">
                  <c:v>DOC</c:v>
                </c:pt>
                <c:pt idx="5">
                  <c:v>TOXOIDE TETANICO  EN PRENATALES (2DAS DOSIS)</c:v>
                </c:pt>
                <c:pt idx="6">
                  <c:v>TOXOIDE TETANICO  EN M.E.F.</c:v>
                </c:pt>
                <c:pt idx="7">
                  <c:v>CONCENTRACION PRENATAL</c:v>
                </c:pt>
              </c:strCache>
            </c:strRef>
          </c:cat>
          <c:val>
            <c:numRef>
              <c:f>COBERTURA!$C$39:$C$46</c:f>
              <c:numCache>
                <c:formatCode>#.##</c:formatCode>
                <c:ptCount val="8"/>
              </c:numCache>
            </c:numRef>
          </c:val>
          <c:extLst xmlns:c16r2="http://schemas.microsoft.com/office/drawing/2015/06/chart">
            <c:ext xmlns:c16="http://schemas.microsoft.com/office/drawing/2014/chart" uri="{C3380CC4-5D6E-409C-BE32-E72D297353CC}">
              <c16:uniqueId val="{00000008-DEE6-4326-8A0B-FEC5B67ABE02}"/>
            </c:ext>
          </c:extLst>
        </c:ser>
        <c:dLbls>
          <c:showLegendKey val="0"/>
          <c:showVal val="0"/>
          <c:showCatName val="0"/>
          <c:showSerName val="0"/>
          <c:showPercent val="0"/>
          <c:showBubbleSize val="0"/>
        </c:dLbls>
        <c:gapWidth val="150"/>
        <c:shape val="box"/>
        <c:axId val="141427712"/>
        <c:axId val="230818944"/>
        <c:axId val="0"/>
      </c:bar3DChart>
      <c:catAx>
        <c:axId val="14142771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s-EC"/>
          </a:p>
        </c:txPr>
        <c:crossAx val="230818944"/>
        <c:crosses val="autoZero"/>
        <c:auto val="1"/>
        <c:lblAlgn val="ctr"/>
        <c:lblOffset val="100"/>
        <c:tickLblSkip val="2"/>
        <c:tickMarkSkip val="1"/>
        <c:noMultiLvlLbl val="0"/>
      </c:catAx>
      <c:valAx>
        <c:axId val="230818944"/>
        <c:scaling>
          <c:orientation val="minMax"/>
        </c:scaling>
        <c:delete val="0"/>
        <c:axPos val="l"/>
        <c:numFmt formatCode="#.##"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EC"/>
          </a:p>
        </c:txPr>
        <c:crossAx val="141427712"/>
        <c:crosses val="autoZero"/>
        <c:crossBetween val="between"/>
      </c:valAx>
      <c:spPr>
        <a:solidFill>
          <a:srgbClr val="FFFFCC"/>
        </a:solidFill>
        <a:ln w="25400">
          <a:noFill/>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975"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3"/>
      <c:rotY val="20"/>
      <c:depthPercent val="100"/>
      <c:rAngAx val="1"/>
    </c:view3D>
    <c:floor>
      <c:thickness val="0"/>
      <c:spPr>
        <a:solidFill>
          <a:srgbClr val="99CC0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0.10657193605683836"/>
          <c:y val="5.4474708171206226E-2"/>
          <c:w val="0.86856127886323264"/>
          <c:h val="0.78988326848249024"/>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2.103578970923483E-2"/>
                  <c:y val="-6.743466405220748E-2"/>
                </c:manualLayout>
              </c:layout>
              <c:spPr>
                <a:noFill/>
                <a:ln w="25400">
                  <a:noFill/>
                </a:ln>
              </c:spPr>
              <c:txPr>
                <a:bodyPr/>
                <a:lstStyle/>
                <a:p>
                  <a:pPr algn="ctr" rtl="1">
                    <a:defRPr sz="8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4B1-4905-BE6A-7D932D24167D}"/>
                </c:ext>
              </c:extLst>
            </c:dLbl>
            <c:dLbl>
              <c:idx val="1"/>
              <c:layout>
                <c:manualLayout>
                  <c:x val="2.61441564919839E-2"/>
                  <c:y val="-7.0036050941103184E-2"/>
                </c:manualLayout>
              </c:layout>
              <c:spPr>
                <a:noFill/>
                <a:ln w="25400">
                  <a:noFill/>
                </a:ln>
              </c:spPr>
              <c:txPr>
                <a:bodyPr/>
                <a:lstStyle/>
                <a:p>
                  <a:pPr algn="ctr" rtl="1">
                    <a:defRPr sz="8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4B1-4905-BE6A-7D932D24167D}"/>
                </c:ext>
              </c:extLst>
            </c:dLbl>
            <c:spPr>
              <a:noFill/>
              <a:ln w="25400">
                <a:noFill/>
              </a:ln>
            </c:spPr>
            <c:txPr>
              <a:bodyPr wrap="square" lIns="38100" tIns="19050" rIns="38100" bIns="19050" anchor="ctr">
                <a:spAutoFit/>
              </a:bodyPr>
              <a:lstStyle/>
              <a:p>
                <a:pPr algn="ctr" rtl="1">
                  <a:defRPr sz="8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COBERTURA!$A$26:$A$27</c:f>
              <c:strCache>
                <c:ptCount val="2"/>
                <c:pt idx="0">
                  <c:v>MENORES DE 1 AÑO</c:v>
                </c:pt>
                <c:pt idx="1">
                  <c:v>1 A 4 AÑOS</c:v>
                </c:pt>
              </c:strCache>
            </c:strRef>
          </c:cat>
          <c:val>
            <c:numRef>
              <c:f>COBERTURA!$D$26:$D$27</c:f>
              <c:numCache>
                <c:formatCode>0.00</c:formatCode>
                <c:ptCount val="2"/>
                <c:pt idx="0">
                  <c:v>5.3178714790544479E-2</c:v>
                </c:pt>
                <c:pt idx="1">
                  <c:v>2.9900161251586783</c:v>
                </c:pt>
              </c:numCache>
            </c:numRef>
          </c:val>
          <c:extLst xmlns:c16r2="http://schemas.microsoft.com/office/drawing/2015/06/chart">
            <c:ext xmlns:c16="http://schemas.microsoft.com/office/drawing/2014/chart" uri="{C3380CC4-5D6E-409C-BE32-E72D297353CC}">
              <c16:uniqueId val="{00000002-24B1-4905-BE6A-7D932D24167D}"/>
            </c:ext>
          </c:extLst>
        </c:ser>
        <c:dLbls>
          <c:showLegendKey val="0"/>
          <c:showVal val="0"/>
          <c:showCatName val="0"/>
          <c:showSerName val="0"/>
          <c:showPercent val="0"/>
          <c:showBubbleSize val="0"/>
        </c:dLbls>
        <c:gapWidth val="150"/>
        <c:shape val="box"/>
        <c:axId val="141430272"/>
        <c:axId val="230820672"/>
        <c:axId val="0"/>
      </c:bar3DChart>
      <c:catAx>
        <c:axId val="1414302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230820672"/>
        <c:crosses val="autoZero"/>
        <c:auto val="1"/>
        <c:lblAlgn val="ctr"/>
        <c:lblOffset val="100"/>
        <c:tickLblSkip val="1"/>
        <c:tickMarkSkip val="1"/>
        <c:noMultiLvlLbl val="0"/>
      </c:catAx>
      <c:valAx>
        <c:axId val="230820672"/>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141430272"/>
        <c:crosses val="autoZero"/>
        <c:crossBetween val="between"/>
      </c:valAx>
      <c:spPr>
        <a:noFill/>
        <a:ln w="25400">
          <a:noFill/>
        </a:ln>
      </c:spPr>
    </c:plotArea>
    <c:plotVisOnly val="1"/>
    <c:dispBlanksAs val="gap"/>
    <c:showDLblsOverMax val="0"/>
  </c:chart>
  <c:spPr>
    <a:solidFill>
      <a:srgbClr val="FFFFCC"/>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0"/>
      <c:rotY val="20"/>
      <c:depthPercent val="100"/>
      <c:rAngAx val="1"/>
    </c:view3D>
    <c:floor>
      <c:thickness val="0"/>
      <c:spPr>
        <a:solidFill>
          <a:srgbClr val="FF99CC"/>
        </a:solidFill>
        <a:ln w="3175">
          <a:solidFill>
            <a:srgbClr val="000000"/>
          </a:solidFill>
          <a:prstDash val="solid"/>
        </a:ln>
      </c:spPr>
    </c:floor>
    <c:sideWall>
      <c:thickness val="0"/>
      <c:spPr>
        <a:solidFill>
          <a:srgbClr val="CCFFCC"/>
        </a:solidFill>
        <a:ln w="12700">
          <a:solidFill>
            <a:srgbClr val="808080"/>
          </a:solidFill>
          <a:prstDash val="solid"/>
        </a:ln>
      </c:spPr>
    </c:sideWall>
    <c:backWall>
      <c:thickness val="0"/>
      <c:spPr>
        <a:solidFill>
          <a:srgbClr val="CCFFCC"/>
        </a:solidFill>
        <a:ln w="12700">
          <a:solidFill>
            <a:srgbClr val="808080"/>
          </a:solidFill>
          <a:prstDash val="solid"/>
        </a:ln>
      </c:spPr>
    </c:backWall>
    <c:plotArea>
      <c:layout>
        <c:manualLayout>
          <c:layoutTarget val="inner"/>
          <c:xMode val="edge"/>
          <c:yMode val="edge"/>
          <c:x val="0.15384658188262854"/>
          <c:y val="7.9545454545454544E-2"/>
          <c:w val="0.72649774777907927"/>
          <c:h val="0.70454545454545459"/>
        </c:manualLayout>
      </c:layout>
      <c:bar3DChart>
        <c:barDir val="col"/>
        <c:grouping val="clustered"/>
        <c:varyColors val="0"/>
        <c:ser>
          <c:idx val="0"/>
          <c:order val="0"/>
          <c:tx>
            <c:strRef>
              <c:f>'CONS. AMB'!$B$15</c:f>
              <c:strCache>
                <c:ptCount val="1"/>
                <c:pt idx="0">
                  <c:v>TOTAL  CONS. FOMENTO </c:v>
                </c:pt>
              </c:strCache>
            </c:strRef>
          </c:tx>
          <c:spPr>
            <a:solidFill>
              <a:srgbClr val="9999FF"/>
            </a:solidFill>
            <a:ln w="12700">
              <a:solidFill>
                <a:srgbClr val="000000"/>
              </a:solidFill>
              <a:prstDash val="solid"/>
            </a:ln>
          </c:spPr>
          <c:invertIfNegative val="0"/>
          <c:dLbls>
            <c:dLbl>
              <c:idx val="0"/>
              <c:layout>
                <c:manualLayout>
                  <c:x val="1.7903322216463995E-2"/>
                  <c:y val="-1.0909090909090894E-2"/>
                </c:manualLayout>
              </c:layout>
              <c:spPr>
                <a:noFill/>
                <a:ln w="25400">
                  <a:noFill/>
                </a:ln>
              </c:spPr>
              <c:txPr>
                <a:bodyPr/>
                <a:lstStyle/>
                <a:p>
                  <a:pPr algn="ctr" rtl="1">
                    <a:defRPr sz="65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0405-4B87-9BF3-75AFBC3013D3}"/>
                </c:ext>
              </c:extLst>
            </c:dLbl>
            <c:dLbl>
              <c:idx val="1"/>
              <c:layout>
                <c:manualLayout>
                  <c:x val="1.4796375758280172E-2"/>
                  <c:y val="-5.5037580529706427E-2"/>
                </c:manualLayout>
              </c:layout>
              <c:spPr>
                <a:noFill/>
                <a:ln w="25400">
                  <a:noFill/>
                </a:ln>
              </c:spPr>
              <c:txPr>
                <a:bodyPr/>
                <a:lstStyle/>
                <a:p>
                  <a:pPr algn="ctr" rtl="1">
                    <a:defRPr sz="65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405-4B87-9BF3-75AFBC3013D3}"/>
                </c:ext>
              </c:extLst>
            </c:dLbl>
            <c:spPr>
              <a:noFill/>
              <a:ln w="25400">
                <a:noFill/>
              </a:ln>
            </c:spPr>
            <c:txPr>
              <a:bodyPr wrap="square" lIns="38100" tIns="19050" rIns="38100" bIns="19050" anchor="ctr">
                <a:spAutoFit/>
              </a:bodyPr>
              <a:lstStyle/>
              <a:p>
                <a:pPr algn="ctr" rtl="1">
                  <a:defRPr sz="65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'CONS. AMB'!$C$15:$D$15</c:f>
              <c:numCache>
                <c:formatCode>_ * #,##0.0_ ;_ * \-#,##0.0_ ;_ * "-"??_ ;_ @_ </c:formatCode>
                <c:ptCount val="2"/>
                <c:pt idx="0" formatCode="#,##0">
                  <c:v>24</c:v>
                </c:pt>
                <c:pt idx="1">
                  <c:v>4</c:v>
                </c:pt>
              </c:numCache>
            </c:numRef>
          </c:val>
          <c:extLst xmlns:c16r2="http://schemas.microsoft.com/office/drawing/2015/06/chart">
            <c:ext xmlns:c16="http://schemas.microsoft.com/office/drawing/2014/chart" uri="{C3380CC4-5D6E-409C-BE32-E72D297353CC}">
              <c16:uniqueId val="{00000002-0405-4B87-9BF3-75AFBC3013D3}"/>
            </c:ext>
          </c:extLst>
        </c:ser>
        <c:ser>
          <c:idx val="1"/>
          <c:order val="1"/>
          <c:tx>
            <c:strRef>
              <c:f>'CONS. AMB'!$B$16</c:f>
              <c:strCache>
                <c:ptCount val="1"/>
                <c:pt idx="0">
                  <c:v>TOTAL CONS. MORBILIDAD </c:v>
                </c:pt>
              </c:strCache>
            </c:strRef>
          </c:tx>
          <c:spPr>
            <a:solidFill>
              <a:srgbClr val="993366"/>
            </a:solidFill>
            <a:ln w="12700">
              <a:solidFill>
                <a:srgbClr val="000000"/>
              </a:solidFill>
              <a:prstDash val="solid"/>
            </a:ln>
          </c:spPr>
          <c:invertIfNegative val="0"/>
          <c:dLbls>
            <c:dLbl>
              <c:idx val="0"/>
              <c:layout>
                <c:manualLayout>
                  <c:x val="5.2291768734181315E-2"/>
                  <c:y val="-2.8798019565736101E-2"/>
                </c:manualLayout>
              </c:layout>
              <c:spPr>
                <a:noFill/>
                <a:ln w="25400">
                  <a:noFill/>
                </a:ln>
              </c:spPr>
              <c:txPr>
                <a:bodyPr/>
                <a:lstStyle/>
                <a:p>
                  <a:pPr algn="ctr" rtl="1">
                    <a:defRPr sz="75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405-4B87-9BF3-75AFBC3013D3}"/>
                </c:ext>
              </c:extLst>
            </c:dLbl>
            <c:dLbl>
              <c:idx val="1"/>
              <c:layout>
                <c:manualLayout>
                  <c:x val="6.343914849924906E-2"/>
                  <c:y val="-4.8301717967072284E-2"/>
                </c:manualLayout>
              </c:layout>
              <c:spPr>
                <a:noFill/>
                <a:ln w="25400">
                  <a:noFill/>
                </a:ln>
              </c:spPr>
              <c:txPr>
                <a:bodyPr/>
                <a:lstStyle/>
                <a:p>
                  <a:pPr algn="ctr" rtl="1">
                    <a:defRPr sz="75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405-4B87-9BF3-75AFBC3013D3}"/>
                </c:ext>
              </c:extLst>
            </c:dLbl>
            <c:spPr>
              <a:noFill/>
              <a:ln w="25400">
                <a:noFill/>
              </a:ln>
            </c:spPr>
            <c:txPr>
              <a:bodyPr wrap="square" lIns="38100" tIns="19050" rIns="38100" bIns="19050" anchor="ctr">
                <a:spAutoFit/>
              </a:bodyPr>
              <a:lstStyle/>
              <a:p>
                <a:pPr algn="ctr" rtl="1">
                  <a:defRPr sz="75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'CONS. AMB'!$C$16:$D$16</c:f>
              <c:numCache>
                <c:formatCode>_ * #,##0.0_ ;_ * \-#,##0.0_ ;_ * "-"??_ ;_ @_ </c:formatCode>
                <c:ptCount val="2"/>
                <c:pt idx="0" formatCode="#,##0">
                  <c:v>0</c:v>
                </c:pt>
                <c:pt idx="1">
                  <c:v>0</c:v>
                </c:pt>
              </c:numCache>
            </c:numRef>
          </c:val>
          <c:extLst xmlns:c16r2="http://schemas.microsoft.com/office/drawing/2015/06/chart">
            <c:ext xmlns:c16="http://schemas.microsoft.com/office/drawing/2014/chart" uri="{C3380CC4-5D6E-409C-BE32-E72D297353CC}">
              <c16:uniqueId val="{00000005-0405-4B87-9BF3-75AFBC3013D3}"/>
            </c:ext>
          </c:extLst>
        </c:ser>
        <c:dLbls>
          <c:showLegendKey val="0"/>
          <c:showVal val="0"/>
          <c:showCatName val="0"/>
          <c:showSerName val="0"/>
          <c:showPercent val="0"/>
          <c:showBubbleSize val="0"/>
        </c:dLbls>
        <c:gapWidth val="150"/>
        <c:shape val="box"/>
        <c:axId val="225640448"/>
        <c:axId val="230822400"/>
        <c:axId val="0"/>
      </c:bar3DChart>
      <c:catAx>
        <c:axId val="22564044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EC"/>
          </a:p>
        </c:txPr>
        <c:crossAx val="230822400"/>
        <c:crosses val="autoZero"/>
        <c:auto val="1"/>
        <c:lblAlgn val="ctr"/>
        <c:lblOffset val="100"/>
        <c:tickLblSkip val="1"/>
        <c:tickMarkSkip val="1"/>
        <c:noMultiLvlLbl val="0"/>
      </c:catAx>
      <c:valAx>
        <c:axId val="230822400"/>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EC"/>
          </a:p>
        </c:txPr>
        <c:crossAx val="225640448"/>
        <c:crosses val="autoZero"/>
        <c:crossBetween val="between"/>
      </c:valAx>
      <c:spPr>
        <a:noFill/>
        <a:ln w="25400">
          <a:noFill/>
        </a:ln>
      </c:spPr>
    </c:plotArea>
    <c:legend>
      <c:legendPos val="r"/>
      <c:layout>
        <c:manualLayout>
          <c:xMode val="edge"/>
          <c:yMode val="edge"/>
          <c:x val="0.15384645295406449"/>
          <c:y val="0.81818181818181823"/>
          <c:w val="0.50142599696405477"/>
          <c:h val="0.16477272727272729"/>
        </c:manualLayout>
      </c:layout>
      <c:overlay val="0"/>
      <c:spPr>
        <a:solidFill>
          <a:srgbClr val="FFFFCC"/>
        </a:solidFill>
        <a:ln w="3175">
          <a:solidFill>
            <a:srgbClr val="000000"/>
          </a:solidFill>
          <a:prstDash val="solid"/>
        </a:ln>
      </c:spPr>
      <c:txPr>
        <a:bodyPr/>
        <a:lstStyle/>
        <a:p>
          <a:pPr>
            <a:defRPr sz="585" b="0" i="0" u="none" strike="noStrike" baseline="0">
              <a:solidFill>
                <a:srgbClr val="000000"/>
              </a:solidFill>
              <a:latin typeface="Arial"/>
              <a:ea typeface="Arial"/>
              <a:cs typeface="Arial"/>
            </a:defRPr>
          </a:pPr>
          <a:endParaRPr lang="es-EC"/>
        </a:p>
      </c:txPr>
    </c:legend>
    <c:plotVisOnly val="1"/>
    <c:dispBlanksAs val="gap"/>
    <c:showDLblsOverMax val="0"/>
  </c:chart>
  <c:spPr>
    <a:solidFill>
      <a:srgbClr val="FFFFCC"/>
    </a:solidFill>
    <a:ln w="3175">
      <a:solidFill>
        <a:srgbClr val="000000"/>
      </a:solidFill>
      <a:prstDash val="solid"/>
    </a:ln>
    <a:effectLst>
      <a:outerShdw dist="35921" dir="2700000" algn="br">
        <a:srgbClr val="000000"/>
      </a:outerShdw>
    </a:effectLst>
  </c:spPr>
  <c:txPr>
    <a:bodyPr/>
    <a:lstStyle/>
    <a:p>
      <a:pPr>
        <a:defRPr sz="85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080" b="0" i="0" u="none" strike="noStrike" baseline="0">
              <a:solidFill>
                <a:srgbClr val="000000"/>
              </a:solidFill>
              <a:latin typeface="Arial"/>
              <a:ea typeface="Arial"/>
              <a:cs typeface="Arial"/>
            </a:defRPr>
          </a:pPr>
          <a:endParaRPr lang="es-EC"/>
        </a:p>
      </c:txPr>
    </c:title>
    <c:autoTitleDeleted val="0"/>
    <c:view3D>
      <c:rotX val="15"/>
      <c:hPercent val="49"/>
      <c:rotY val="20"/>
      <c:depthPercent val="100"/>
      <c:rAngAx val="1"/>
    </c:view3D>
    <c:floor>
      <c:thickness val="0"/>
      <c:spPr>
        <a:solidFill>
          <a:srgbClr val="FF99CC"/>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6.575342465753424E-2"/>
          <c:y val="2.1858040140668441E-2"/>
          <c:w val="0.92602739726027394"/>
          <c:h val="0.65027669418488609"/>
        </c:manualLayout>
      </c:layout>
      <c:bar3DChart>
        <c:barDir val="col"/>
        <c:grouping val="clustered"/>
        <c:varyColors val="0"/>
        <c:ser>
          <c:idx val="0"/>
          <c:order val="0"/>
          <c:tx>
            <c:strRef>
              <c:f>'CONS. AMB'!$D$36</c:f>
              <c:strCache>
                <c:ptCount val="1"/>
              </c:strCache>
            </c:strRef>
          </c:tx>
          <c:spPr>
            <a:solidFill>
              <a:srgbClr val="9999FF"/>
            </a:solidFill>
            <a:ln w="12700">
              <a:solidFill>
                <a:srgbClr val="000000"/>
              </a:solidFill>
              <a:prstDash val="solid"/>
            </a:ln>
          </c:spPr>
          <c:invertIfNegative val="0"/>
          <c:dLbls>
            <c:dLbl>
              <c:idx val="0"/>
              <c:layout>
                <c:manualLayout>
                  <c:x val="-9.8955164850968967E-3"/>
                  <c:y val="-1.0928388049854432E-2"/>
                </c:manualLayout>
              </c:layout>
              <c:spPr>
                <a:noFill/>
                <a:ln w="25400">
                  <a:noFill/>
                </a:ln>
              </c:spPr>
              <c:txPr>
                <a:bodyPr/>
                <a:lstStyle/>
                <a:p>
                  <a:pPr algn="ctr" rtl="1">
                    <a:defRPr sz="7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C7A-46E9-88B7-616BCCAC48F8}"/>
                </c:ext>
              </c:extLst>
            </c:dLbl>
            <c:dLbl>
              <c:idx val="1"/>
              <c:layout>
                <c:manualLayout>
                  <c:x val="-4.6644950203142417E-2"/>
                  <c:y val="0.11471121615026905"/>
                </c:manualLayout>
              </c:layout>
              <c:spPr>
                <a:noFill/>
                <a:ln w="25400">
                  <a:noFill/>
                </a:ln>
              </c:spPr>
              <c:txPr>
                <a:bodyPr/>
                <a:lstStyle/>
                <a:p>
                  <a:pPr algn="ctr" rtl="1">
                    <a:defRPr sz="7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5C7A-46E9-88B7-616BCCAC48F8}"/>
                </c:ext>
              </c:extLst>
            </c:dLbl>
            <c:dLbl>
              <c:idx val="2"/>
              <c:layout>
                <c:manualLayout>
                  <c:x val="3.8934311293280458E-3"/>
                  <c:y val="2.7322550175835559E-2"/>
                </c:manualLayout>
              </c:layout>
              <c:spPr>
                <a:noFill/>
                <a:ln w="25400">
                  <a:noFill/>
                </a:ln>
              </c:spPr>
              <c:txPr>
                <a:bodyPr/>
                <a:lstStyle/>
                <a:p>
                  <a:pPr algn="ctr" rtl="1">
                    <a:defRPr sz="7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C7A-46E9-88B7-616BCCAC48F8}"/>
                </c:ext>
              </c:extLst>
            </c:dLbl>
            <c:dLbl>
              <c:idx val="3"/>
              <c:layout>
                <c:manualLayout>
                  <c:x val="6.7600618415848759E-2"/>
                  <c:y val="0.12354251139263496"/>
                </c:manualLayout>
              </c:layout>
              <c:spPr>
                <a:noFill/>
                <a:ln w="25400">
                  <a:noFill/>
                </a:ln>
              </c:spPr>
              <c:txPr>
                <a:bodyPr/>
                <a:lstStyle/>
                <a:p>
                  <a:pPr algn="ctr" rtl="1">
                    <a:defRPr sz="7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C7A-46E9-88B7-616BCCAC48F8}"/>
                </c:ext>
              </c:extLst>
            </c:dLbl>
            <c:dLbl>
              <c:idx val="4"/>
              <c:layout>
                <c:manualLayout>
                  <c:x val="0.10280545068852701"/>
                  <c:y val="0.14476420294348619"/>
                </c:manualLayout>
              </c:layout>
              <c:spPr>
                <a:noFill/>
                <a:ln w="25400">
                  <a:noFill/>
                </a:ln>
              </c:spPr>
              <c:txPr>
                <a:bodyPr/>
                <a:lstStyle/>
                <a:p>
                  <a:pPr algn="ctr" rtl="1">
                    <a:defRPr sz="7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C7A-46E9-88B7-616BCCAC48F8}"/>
                </c:ext>
              </c:extLst>
            </c:dLbl>
            <c:spPr>
              <a:noFill/>
              <a:ln w="25400">
                <a:noFill/>
              </a:ln>
            </c:spPr>
            <c:txPr>
              <a:bodyPr wrap="square" lIns="38100" tIns="19050" rIns="38100" bIns="19050" anchor="ctr">
                <a:spAutoFit/>
              </a:bodyPr>
              <a:lstStyle/>
              <a:p>
                <a:pPr algn="ctr" rtl="1">
                  <a:defRPr sz="7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'CONS. AMB'!$B$37:$B$41</c:f>
              <c:strCache>
                <c:ptCount val="5"/>
                <c:pt idx="0">
                  <c:v>TOTAL  CONSULTA PRENATAL </c:v>
                </c:pt>
                <c:pt idx="1">
                  <c:v>TOTAL  CONSULTAS  DOC </c:v>
                </c:pt>
                <c:pt idx="2">
                  <c:v>TOTAL CONS. REGUL. DE FECUNDIDAD</c:v>
                </c:pt>
                <c:pt idx="3">
                  <c:v>TOTAL PARTOS RED AMBULATORIA</c:v>
                </c:pt>
                <c:pt idx="4">
                  <c:v>TOTAL CONS. POSTPARTO</c:v>
                </c:pt>
              </c:strCache>
            </c:strRef>
          </c:cat>
          <c:val>
            <c:numRef>
              <c:f>'CONS. AMB'!$D$37:$D$41</c:f>
              <c:numCache>
                <c:formatCode>0.00</c:formatCode>
                <c:ptCount val="5"/>
                <c:pt idx="0">
                  <c:v>0.28650558685894373</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5-5C7A-46E9-88B7-616BCCAC48F8}"/>
            </c:ext>
          </c:extLst>
        </c:ser>
        <c:dLbls>
          <c:showLegendKey val="0"/>
          <c:showVal val="0"/>
          <c:showCatName val="0"/>
          <c:showSerName val="0"/>
          <c:showPercent val="0"/>
          <c:showBubbleSize val="0"/>
        </c:dLbls>
        <c:gapWidth val="150"/>
        <c:shape val="box"/>
        <c:axId val="225644032"/>
        <c:axId val="230825280"/>
        <c:axId val="0"/>
      </c:bar3DChart>
      <c:catAx>
        <c:axId val="225644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500" b="0" i="0" u="none" strike="noStrike" baseline="0">
                <a:solidFill>
                  <a:srgbClr val="000000"/>
                </a:solidFill>
                <a:latin typeface="Arial"/>
                <a:ea typeface="Arial"/>
                <a:cs typeface="Arial"/>
              </a:defRPr>
            </a:pPr>
            <a:endParaRPr lang="es-EC"/>
          </a:p>
        </c:txPr>
        <c:crossAx val="230825280"/>
        <c:crosses val="autoZero"/>
        <c:auto val="1"/>
        <c:lblAlgn val="ctr"/>
        <c:lblOffset val="100"/>
        <c:tickLblSkip val="1"/>
        <c:tickMarkSkip val="1"/>
        <c:noMultiLvlLbl val="0"/>
      </c:catAx>
      <c:valAx>
        <c:axId val="230825280"/>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s-EC"/>
          </a:p>
        </c:txPr>
        <c:crossAx val="225644032"/>
        <c:crosses val="autoZero"/>
        <c:crossBetween val="between"/>
      </c:valAx>
      <c:spPr>
        <a:noFill/>
        <a:ln w="25400">
          <a:noFill/>
        </a:ln>
      </c:spPr>
    </c:plotArea>
    <c:plotVisOnly val="1"/>
    <c:dispBlanksAs val="gap"/>
    <c:showDLblsOverMax val="0"/>
  </c:chart>
  <c:spPr>
    <a:solidFill>
      <a:srgbClr val="FFFFCC"/>
    </a:solidFill>
    <a:ln w="3175">
      <a:solidFill>
        <a:srgbClr val="000000"/>
      </a:solidFill>
      <a:prstDash val="solid"/>
    </a:ln>
    <a:effectLst>
      <a:outerShdw dist="35921" dir="2700000" algn="br">
        <a:srgbClr val="000000"/>
      </a:outerShdw>
    </a:effectLst>
  </c:spPr>
  <c:txPr>
    <a:bodyPr/>
    <a:lstStyle/>
    <a:p>
      <a:pPr>
        <a:defRPr sz="90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3"/>
      <c:rotY val="20"/>
      <c:depthPercent val="100"/>
      <c:rAngAx val="1"/>
    </c:view3D>
    <c:floor>
      <c:thickness val="0"/>
      <c:spPr>
        <a:solidFill>
          <a:srgbClr val="FF99CC"/>
        </a:solidFill>
        <a:ln w="3175">
          <a:solidFill>
            <a:srgbClr val="000000"/>
          </a:solidFill>
          <a:prstDash val="solid"/>
        </a:ln>
      </c:spPr>
    </c:floor>
    <c:sideWall>
      <c:thickness val="0"/>
      <c:spPr>
        <a:solidFill>
          <a:srgbClr val="CCFFCC"/>
        </a:solidFill>
        <a:ln w="12700">
          <a:solidFill>
            <a:srgbClr val="808080"/>
          </a:solidFill>
          <a:prstDash val="solid"/>
        </a:ln>
      </c:spPr>
    </c:sideWall>
    <c:backWall>
      <c:thickness val="0"/>
      <c:spPr>
        <a:solidFill>
          <a:srgbClr val="CCFFCC"/>
        </a:solidFill>
        <a:ln w="12700">
          <a:solidFill>
            <a:srgbClr val="808080"/>
          </a:solidFill>
          <a:prstDash val="solid"/>
        </a:ln>
      </c:spPr>
    </c:backWall>
    <c:plotArea>
      <c:layout>
        <c:manualLayout>
          <c:layoutTarget val="inner"/>
          <c:xMode val="edge"/>
          <c:yMode val="edge"/>
          <c:x val="0.15428571428571428"/>
          <c:y val="7.9545454545454544E-2"/>
          <c:w val="0.68"/>
          <c:h val="0.70454545454545459"/>
        </c:manualLayout>
      </c:layout>
      <c:bar3DChart>
        <c:barDir val="col"/>
        <c:grouping val="clustered"/>
        <c:varyColors val="0"/>
        <c:ser>
          <c:idx val="0"/>
          <c:order val="0"/>
          <c:tx>
            <c:strRef>
              <c:f>'CONS. AMB'!$B$25</c:f>
              <c:strCache>
                <c:ptCount val="1"/>
                <c:pt idx="0">
                  <c:v>TOTAL CONS. FOMENTO (CONTROL NIÑO SANO)</c:v>
                </c:pt>
              </c:strCache>
            </c:strRef>
          </c:tx>
          <c:spPr>
            <a:solidFill>
              <a:srgbClr val="9999FF"/>
            </a:solidFill>
            <a:ln w="12700">
              <a:solidFill>
                <a:srgbClr val="000000"/>
              </a:solidFill>
              <a:prstDash val="solid"/>
            </a:ln>
          </c:spPr>
          <c:invertIfNegative val="0"/>
          <c:dLbls>
            <c:dLbl>
              <c:idx val="0"/>
              <c:layout>
                <c:manualLayout>
                  <c:x val="-4.0959880014998038E-3"/>
                  <c:y val="-2.8298735385349567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BA5-499B-800C-B636D78F333B}"/>
                </c:ext>
              </c:extLst>
            </c:dLbl>
            <c:dLbl>
              <c:idx val="1"/>
              <c:layout>
                <c:manualLayout>
                  <c:x val="1.186951631046115E-2"/>
                  <c:y val="-6.1907062753519357E-2"/>
                </c:manualLayout>
              </c:layout>
              <c:spPr>
                <a:noFill/>
                <a:ln w="25400">
                  <a:noFill/>
                </a:ln>
              </c:spPr>
              <c:txPr>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DBA5-499B-800C-B636D78F333B}"/>
                </c:ext>
              </c:extLst>
            </c:dLbl>
            <c:spPr>
              <a:noFill/>
              <a:ln w="25400">
                <a:noFill/>
              </a:ln>
            </c:spPr>
            <c:txPr>
              <a:bodyPr wrap="square" lIns="38100" tIns="19050" rIns="38100" bIns="19050" anchor="ctr">
                <a:spAutoFit/>
              </a:bodyPr>
              <a:lstStyle/>
              <a:p>
                <a:pPr algn="ctr" rtl="1">
                  <a:defRPr sz="6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'CONS. AMB'!$C$25:$D$25</c:f>
              <c:numCache>
                <c:formatCode>0.0</c:formatCode>
                <c:ptCount val="2"/>
                <c:pt idx="0" formatCode="#,##0">
                  <c:v>26</c:v>
                </c:pt>
                <c:pt idx="1">
                  <c:v>1.2967581047381547</c:v>
                </c:pt>
              </c:numCache>
            </c:numRef>
          </c:val>
          <c:extLst xmlns:c16r2="http://schemas.microsoft.com/office/drawing/2015/06/chart">
            <c:ext xmlns:c16="http://schemas.microsoft.com/office/drawing/2014/chart" uri="{C3380CC4-5D6E-409C-BE32-E72D297353CC}">
              <c16:uniqueId val="{00000002-DBA5-499B-800C-B636D78F333B}"/>
            </c:ext>
          </c:extLst>
        </c:ser>
        <c:ser>
          <c:idx val="1"/>
          <c:order val="1"/>
          <c:tx>
            <c:strRef>
              <c:f>'CONS. AMB'!$B$26</c:f>
              <c:strCache>
                <c:ptCount val="1"/>
                <c:pt idx="0">
                  <c:v>TOTAL CONS. MORBILIDAD </c:v>
                </c:pt>
              </c:strCache>
            </c:strRef>
          </c:tx>
          <c:spPr>
            <a:solidFill>
              <a:srgbClr val="993366"/>
            </a:solidFill>
            <a:ln w="12700">
              <a:solidFill>
                <a:srgbClr val="000000"/>
              </a:solidFill>
              <a:prstDash val="solid"/>
            </a:ln>
          </c:spPr>
          <c:invertIfNegative val="0"/>
          <c:dLbls>
            <c:dLbl>
              <c:idx val="0"/>
              <c:layout>
                <c:manualLayout>
                  <c:x val="0.1372847394075741"/>
                  <c:y val="1.4932593653066102E-2"/>
                </c:manualLayout>
              </c:layout>
              <c:spPr>
                <a:noFill/>
                <a:ln w="25400">
                  <a:noFill/>
                </a:ln>
              </c:spPr>
              <c:txPr>
                <a:bodyPr/>
                <a:lstStyle/>
                <a:p>
                  <a:pPr algn="ctr" rtl="1">
                    <a:defRPr sz="7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BA5-499B-800C-B636D78F333B}"/>
                </c:ext>
              </c:extLst>
            </c:dLbl>
            <c:dLbl>
              <c:idx val="1"/>
              <c:layout>
                <c:manualLayout>
                  <c:x val="5.218357705286842E-2"/>
                  <c:y val="-4.1424481030780197E-2"/>
                </c:manualLayout>
              </c:layout>
              <c:spPr>
                <a:noFill/>
                <a:ln w="25400">
                  <a:noFill/>
                </a:ln>
              </c:spPr>
              <c:txPr>
                <a:bodyPr/>
                <a:lstStyle/>
                <a:p>
                  <a:pPr algn="ctr" rtl="1">
                    <a:defRPr sz="7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BA5-499B-800C-B636D78F333B}"/>
                </c:ext>
              </c:extLst>
            </c:dLbl>
            <c:spPr>
              <a:noFill/>
              <a:ln w="25400">
                <a:noFill/>
              </a:ln>
            </c:spPr>
            <c:txPr>
              <a:bodyPr wrap="square" lIns="38100" tIns="19050" rIns="38100" bIns="19050" anchor="ctr">
                <a:spAutoFit/>
              </a:bodyPr>
              <a:lstStyle/>
              <a:p>
                <a:pPr algn="ctr" rtl="1">
                  <a:defRPr sz="7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'CONS. AMB'!$C$26:$D$26</c:f>
              <c:numCache>
                <c:formatCode>0.0</c:formatCode>
                <c:ptCount val="2"/>
                <c:pt idx="0" formatCode="#,##0">
                  <c:v>0</c:v>
                </c:pt>
                <c:pt idx="1">
                  <c:v>0</c:v>
                </c:pt>
              </c:numCache>
            </c:numRef>
          </c:val>
          <c:extLst xmlns:c16r2="http://schemas.microsoft.com/office/drawing/2015/06/chart">
            <c:ext xmlns:c16="http://schemas.microsoft.com/office/drawing/2014/chart" uri="{C3380CC4-5D6E-409C-BE32-E72D297353CC}">
              <c16:uniqueId val="{00000005-DBA5-499B-800C-B636D78F333B}"/>
            </c:ext>
          </c:extLst>
        </c:ser>
        <c:dLbls>
          <c:showLegendKey val="0"/>
          <c:showVal val="0"/>
          <c:showCatName val="0"/>
          <c:showSerName val="0"/>
          <c:showPercent val="0"/>
          <c:showBubbleSize val="0"/>
        </c:dLbls>
        <c:gapWidth val="150"/>
        <c:shape val="box"/>
        <c:axId val="231498240"/>
        <c:axId val="225715328"/>
        <c:axId val="0"/>
      </c:bar3DChart>
      <c:catAx>
        <c:axId val="23149824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EC"/>
          </a:p>
        </c:txPr>
        <c:crossAx val="225715328"/>
        <c:crosses val="autoZero"/>
        <c:auto val="1"/>
        <c:lblAlgn val="ctr"/>
        <c:lblOffset val="100"/>
        <c:tickLblSkip val="1"/>
        <c:tickMarkSkip val="1"/>
        <c:noMultiLvlLbl val="0"/>
      </c:catAx>
      <c:valAx>
        <c:axId val="225715328"/>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EC"/>
          </a:p>
        </c:txPr>
        <c:crossAx val="231498240"/>
        <c:crosses val="autoZero"/>
        <c:crossBetween val="between"/>
      </c:valAx>
      <c:spPr>
        <a:noFill/>
        <a:ln w="25400">
          <a:noFill/>
        </a:ln>
      </c:spPr>
    </c:plotArea>
    <c:legend>
      <c:legendPos val="r"/>
      <c:legendEntry>
        <c:idx val="0"/>
        <c:txPr>
          <a:bodyPr/>
          <a:lstStyle/>
          <a:p>
            <a:pPr>
              <a:defRPr sz="505" b="0" i="0" u="none" strike="noStrike" baseline="0">
                <a:solidFill>
                  <a:srgbClr val="000000"/>
                </a:solidFill>
                <a:latin typeface="Arial"/>
                <a:ea typeface="Arial"/>
                <a:cs typeface="Arial"/>
              </a:defRPr>
            </a:pPr>
            <a:endParaRPr lang="es-EC"/>
          </a:p>
        </c:txPr>
      </c:legendEntry>
      <c:legendEntry>
        <c:idx val="1"/>
        <c:txPr>
          <a:bodyPr/>
          <a:lstStyle/>
          <a:p>
            <a:pPr>
              <a:defRPr sz="505" b="0" i="0" u="none" strike="noStrike" baseline="0">
                <a:solidFill>
                  <a:srgbClr val="000000"/>
                </a:solidFill>
                <a:latin typeface="Arial"/>
                <a:ea typeface="Arial"/>
                <a:cs typeface="Arial"/>
              </a:defRPr>
            </a:pPr>
            <a:endParaRPr lang="es-EC"/>
          </a:p>
        </c:txPr>
      </c:legendEntry>
      <c:layout>
        <c:manualLayout>
          <c:xMode val="edge"/>
          <c:yMode val="edge"/>
          <c:x val="0.18"/>
          <c:y val="0.84659090909090906"/>
          <c:w val="0.53428571428571425"/>
          <c:h val="0.13636363636363635"/>
        </c:manualLayout>
      </c:layout>
      <c:overlay val="0"/>
      <c:spPr>
        <a:solidFill>
          <a:srgbClr val="FFFFCC"/>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C"/>
        </a:p>
      </c:txPr>
    </c:legend>
    <c:plotVisOnly val="1"/>
    <c:dispBlanksAs val="gap"/>
    <c:showDLblsOverMax val="0"/>
  </c:chart>
  <c:spPr>
    <a:solidFill>
      <a:srgbClr val="FFFFCC"/>
    </a:solidFill>
    <a:ln w="3175">
      <a:solidFill>
        <a:srgbClr val="000000"/>
      </a:solidFill>
      <a:prstDash val="solid"/>
    </a:ln>
    <a:effectLst>
      <a:outerShdw dist="35921" dir="2700000" algn="br">
        <a:srgbClr val="000000"/>
      </a:outerShdw>
    </a:effectLst>
  </c:spPr>
  <c:txPr>
    <a:bodyPr/>
    <a:lstStyle/>
    <a:p>
      <a:pPr>
        <a:defRPr sz="85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401746724890827E-2"/>
          <c:y val="7.3825503355704702E-2"/>
          <c:w val="0.93886462882096067"/>
          <c:h val="0.66442953020134232"/>
        </c:manualLayout>
      </c:layout>
      <c:barChart>
        <c:barDir val="col"/>
        <c:grouping val="clustered"/>
        <c:varyColors val="0"/>
        <c:ser>
          <c:idx val="1"/>
          <c:order val="0"/>
          <c:tx>
            <c:strRef>
              <c:f>'MORB SDS INF.'!$D$9</c:f>
              <c:strCache>
                <c:ptCount val="1"/>
                <c:pt idx="0">
                  <c:v>  % </c:v>
                </c:pt>
              </c:strCache>
            </c:strRef>
          </c:tx>
          <c:spPr>
            <a:solidFill>
              <a:srgbClr val="3366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0">
                  <a:defRPr sz="4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'MORB SDS INF.'!$B$10:$B$15</c:f>
              <c:strCache>
                <c:ptCount val="5"/>
                <c:pt idx="0">
                  <c:v>ENFERMEDADES DIARREICAS AGUDAS </c:v>
                </c:pt>
                <c:pt idx="1">
                  <c:v>RINOFARINGITIS AGUDA </c:v>
                </c:pt>
                <c:pt idx="2">
                  <c:v>DESNUTRICION</c:v>
                </c:pt>
                <c:pt idx="3">
                  <c:v>PARASITOSIS INTESTINAL /SIN ESPECIF</c:v>
                </c:pt>
                <c:pt idx="4">
                  <c:v>INFECCIONES RESPIRATORIAS AGUDAS</c:v>
                </c:pt>
              </c:strCache>
            </c:strRef>
          </c:cat>
          <c:val>
            <c:numRef>
              <c:f>'MORB SDS INF.'!$D$10:$D$15</c:f>
              <c:numCache>
                <c:formatCode>_ * #,##0.0_ ;_ * \-#,##0.0_ ;_ * "-"??_ ;_ @_ </c:formatCode>
                <c:ptCount val="6"/>
                <c:pt idx="0">
                  <c:v>34.837889383343928</c:v>
                </c:pt>
                <c:pt idx="1">
                  <c:v>17.482517482517483</c:v>
                </c:pt>
                <c:pt idx="2">
                  <c:v>16.592498410680228</c:v>
                </c:pt>
                <c:pt idx="3">
                  <c:v>10.298792116973935</c:v>
                </c:pt>
                <c:pt idx="4">
                  <c:v>9.9809281627463449</c:v>
                </c:pt>
                <c:pt idx="5">
                  <c:v>10.80737444373808</c:v>
                </c:pt>
              </c:numCache>
            </c:numRef>
          </c:val>
          <c:extLst xmlns:c16r2="http://schemas.microsoft.com/office/drawing/2015/06/chart">
            <c:ext xmlns:c16="http://schemas.microsoft.com/office/drawing/2014/chart" uri="{C3380CC4-5D6E-409C-BE32-E72D297353CC}">
              <c16:uniqueId val="{00000000-FEE5-4F22-9325-E58547D1D0BD}"/>
            </c:ext>
          </c:extLst>
        </c:ser>
        <c:dLbls>
          <c:showLegendKey val="0"/>
          <c:showVal val="0"/>
          <c:showCatName val="0"/>
          <c:showSerName val="0"/>
          <c:showPercent val="0"/>
          <c:showBubbleSize val="0"/>
        </c:dLbls>
        <c:gapWidth val="150"/>
        <c:axId val="231231488"/>
        <c:axId val="225717056"/>
      </c:barChart>
      <c:catAx>
        <c:axId val="231231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s-EC"/>
          </a:p>
        </c:txPr>
        <c:crossAx val="225717056"/>
        <c:crosses val="autoZero"/>
        <c:auto val="1"/>
        <c:lblAlgn val="ctr"/>
        <c:lblOffset val="100"/>
        <c:tickLblSkip val="1"/>
        <c:tickMarkSkip val="1"/>
        <c:noMultiLvlLbl val="0"/>
      </c:catAx>
      <c:valAx>
        <c:axId val="225717056"/>
        <c:scaling>
          <c:orientation val="minMax"/>
        </c:scaling>
        <c:delete val="0"/>
        <c:axPos val="l"/>
        <c:numFmt formatCode="_ * #,##0.0_ ;_ * \-#,##0.0_ ;_ * &quot;-&quot;??_ ;_ @_ "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s-EC"/>
          </a:p>
        </c:txPr>
        <c:crossAx val="231231488"/>
        <c:crosses val="autoZero"/>
        <c:crossBetween val="between"/>
      </c:valAx>
      <c:spPr>
        <a:solidFill>
          <a:srgbClr val="00FFFF"/>
        </a:solidFill>
        <a:ln w="12700">
          <a:solidFill>
            <a:srgbClr val="808080"/>
          </a:solidFill>
          <a:prstDash val="solid"/>
        </a:ln>
      </c:spPr>
    </c:plotArea>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a:effectLst>
      <a:outerShdw dist="35921" dir="2700000" algn="br">
        <a:srgbClr val="000000"/>
      </a:outerShdw>
    </a:effectLst>
  </c:spPr>
  <c:txPr>
    <a:bodyPr/>
    <a:lstStyle/>
    <a:p>
      <a:pPr>
        <a:defRPr sz="80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325" b="0" i="0" u="none" strike="noStrike" baseline="0">
              <a:solidFill>
                <a:srgbClr val="000000"/>
              </a:solidFill>
              <a:latin typeface="Arial"/>
              <a:ea typeface="Arial"/>
              <a:cs typeface="Arial"/>
            </a:defRPr>
          </a:pPr>
          <a:endParaRPr lang="es-EC"/>
        </a:p>
      </c:txPr>
    </c:title>
    <c:autoTitleDeleted val="0"/>
    <c:plotArea>
      <c:layout/>
      <c:barChart>
        <c:barDir val="col"/>
        <c:grouping val="clustered"/>
        <c:varyColors val="0"/>
        <c:ser>
          <c:idx val="1"/>
          <c:order val="0"/>
          <c:tx>
            <c:v>'MORB SDS INF.'!#REF!</c:v>
          </c:tx>
          <c:spPr>
            <a:solidFill>
              <a:srgbClr val="99CC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2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'MORB SDS INF.'!#REF!</c:f>
              <c:numCache>
                <c:formatCode>General</c:formatCode>
                <c:ptCount val="1"/>
                <c:pt idx="0">
                  <c:v>1</c:v>
                </c:pt>
              </c:numCache>
            </c:numRef>
          </c:val>
          <c:extLst xmlns:c16r2="http://schemas.microsoft.com/office/drawing/2015/06/chart">
            <c:ext xmlns:c15="http://schemas.microsoft.com/office/drawing/2012/chart" uri="{02D57815-91ED-43cb-92C2-25804820EDAC}">
              <c15:filteredCategoryTitle>
                <c15:cat>
                  <c:numRef>
                    <c:extLst xmlns:c16="http://schemas.microsoft.com/office/drawing/2014/chart">
                      <c:ext uri="{02D57815-91ED-43cb-92C2-25804820EDAC}">
                        <c15:formulaRef>
                          <c15:sqref>'MORB SDS INF.'!#REF!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2E0-4B26-AC93-1A0E1841ABDD}"/>
            </c:ext>
          </c:extLst>
        </c:ser>
        <c:dLbls>
          <c:showLegendKey val="0"/>
          <c:showVal val="0"/>
          <c:showCatName val="0"/>
          <c:showSerName val="0"/>
          <c:showPercent val="0"/>
          <c:showBubbleSize val="0"/>
        </c:dLbls>
        <c:gapWidth val="150"/>
        <c:axId val="231232512"/>
        <c:axId val="225718784"/>
      </c:barChart>
      <c:catAx>
        <c:axId val="23123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a:ea typeface="Arial"/>
                <a:cs typeface="Arial"/>
              </a:defRPr>
            </a:pPr>
            <a:endParaRPr lang="es-EC"/>
          </a:p>
        </c:txPr>
        <c:crossAx val="225718784"/>
        <c:crosses val="autoZero"/>
        <c:auto val="1"/>
        <c:lblAlgn val="ctr"/>
        <c:lblOffset val="100"/>
        <c:tickLblSkip val="1"/>
        <c:tickMarkSkip val="1"/>
        <c:noMultiLvlLbl val="0"/>
      </c:catAx>
      <c:valAx>
        <c:axId val="2257187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a:ea typeface="Arial"/>
                <a:cs typeface="Arial"/>
              </a:defRPr>
            </a:pPr>
            <a:endParaRPr lang="es-EC"/>
          </a:p>
        </c:txPr>
        <c:crossAx val="231232512"/>
        <c:crosses val="autoZero"/>
        <c:crossBetween val="between"/>
      </c:valAx>
      <c:spPr>
        <a:solidFill>
          <a:srgbClr val="FFFF99"/>
        </a:solidFill>
        <a:ln w="12700">
          <a:solidFill>
            <a:srgbClr val="808080"/>
          </a:solidFill>
          <a:prstDash val="solid"/>
        </a:ln>
      </c:spPr>
    </c:plotArea>
    <c:plotVisOnly val="1"/>
    <c:dispBlanksAs val="gap"/>
    <c:showDLblsOverMax val="0"/>
  </c:chart>
  <c:spPr>
    <a:solidFill>
      <a:srgbClr val="FFFFCC"/>
    </a:solidFill>
    <a:ln w="3175">
      <a:solidFill>
        <a:srgbClr val="000000"/>
      </a:solidFill>
      <a:prstDash val="solid"/>
    </a:ln>
    <a:effectLst>
      <a:outerShdw dist="35921" dir="2700000" algn="br">
        <a:srgbClr val="000000"/>
      </a:outerShdw>
    </a:effectLst>
  </c:spPr>
  <c:txPr>
    <a:bodyPr/>
    <a:lstStyle/>
    <a:p>
      <a:pPr>
        <a:defRPr sz="325"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EC"/>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4468737843041663"/>
          <c:y val="3.7037012785044281E-2"/>
        </c:manualLayout>
      </c:layout>
      <c:overlay val="0"/>
      <c:txPr>
        <a:bodyPr/>
        <a:lstStyle/>
        <a:p>
          <a:pPr>
            <a:defRPr sz="1800" b="1" i="0" u="none" strike="noStrike" baseline="0">
              <a:solidFill>
                <a:srgbClr val="000000"/>
              </a:solidFill>
              <a:latin typeface="Calibri"/>
              <a:ea typeface="Calibri"/>
              <a:cs typeface="Calibri"/>
            </a:defRPr>
          </a:pPr>
          <a:endParaRPr lang="es-EC"/>
        </a:p>
      </c:txPr>
    </c:title>
    <c:autoTitleDeleted val="0"/>
    <c:plotArea>
      <c:layout/>
      <c:pieChart>
        <c:varyColors val="1"/>
        <c:ser>
          <c:idx val="0"/>
          <c:order val="0"/>
          <c:tx>
            <c:strRef>
              <c:f>'Afiliados '!$C$3</c:f>
              <c:strCache>
                <c:ptCount val="1"/>
                <c:pt idx="0">
                  <c:v>0,00%</c:v>
                </c:pt>
              </c:strCache>
            </c:strRef>
          </c:tx>
          <c:explosion val="25"/>
          <c:dPt>
            <c:idx val="0"/>
            <c:bubble3D val="0"/>
            <c:extLst xmlns:c16r2="http://schemas.microsoft.com/office/drawing/2015/06/chart">
              <c:ext xmlns:c16="http://schemas.microsoft.com/office/drawing/2014/chart" uri="{C3380CC4-5D6E-409C-BE32-E72D297353CC}">
                <c16:uniqueId val="{00000000-020F-4690-B40B-6B38FE83EBC0}"/>
              </c:ext>
            </c:extLst>
          </c:dPt>
          <c:dPt>
            <c:idx val="1"/>
            <c:bubble3D val="0"/>
            <c:extLst xmlns:c16r2="http://schemas.microsoft.com/office/drawing/2015/06/chart">
              <c:ext xmlns:c16="http://schemas.microsoft.com/office/drawing/2014/chart" uri="{C3380CC4-5D6E-409C-BE32-E72D297353CC}">
                <c16:uniqueId val="{00000001-020F-4690-B40B-6B38FE83EBC0}"/>
              </c:ext>
            </c:extLst>
          </c:dPt>
          <c:dPt>
            <c:idx val="2"/>
            <c:bubble3D val="0"/>
            <c:extLst xmlns:c16r2="http://schemas.microsoft.com/office/drawing/2015/06/chart">
              <c:ext xmlns:c16="http://schemas.microsoft.com/office/drawing/2014/chart" uri="{C3380CC4-5D6E-409C-BE32-E72D297353CC}">
                <c16:uniqueId val="{00000002-020F-4690-B40B-6B38FE83EBC0}"/>
              </c:ext>
            </c:extLst>
          </c:dPt>
          <c:dPt>
            <c:idx val="3"/>
            <c:bubble3D val="0"/>
            <c:extLst xmlns:c16r2="http://schemas.microsoft.com/office/drawing/2015/06/chart">
              <c:ext xmlns:c16="http://schemas.microsoft.com/office/drawing/2014/chart" uri="{C3380CC4-5D6E-409C-BE32-E72D297353CC}">
                <c16:uniqueId val="{00000003-020F-4690-B40B-6B38FE83EBC0}"/>
              </c:ext>
            </c:extLst>
          </c:dPt>
          <c:dPt>
            <c:idx val="4"/>
            <c:bubble3D val="0"/>
            <c:extLst xmlns:c16r2="http://schemas.microsoft.com/office/drawing/2015/06/chart">
              <c:ext xmlns:c16="http://schemas.microsoft.com/office/drawing/2014/chart" uri="{C3380CC4-5D6E-409C-BE32-E72D297353CC}">
                <c16:uniqueId val="{00000004-020F-4690-B40B-6B38FE83EBC0}"/>
              </c:ext>
            </c:extLst>
          </c:dPt>
          <c:dPt>
            <c:idx val="5"/>
            <c:bubble3D val="0"/>
            <c:extLst xmlns:c16r2="http://schemas.microsoft.com/office/drawing/2015/06/chart">
              <c:ext xmlns:c16="http://schemas.microsoft.com/office/drawing/2014/chart" uri="{C3380CC4-5D6E-409C-BE32-E72D297353CC}">
                <c16:uniqueId val="{00000005-020F-4690-B40B-6B38FE83EBC0}"/>
              </c:ext>
            </c:extLst>
          </c:dPt>
          <c:dPt>
            <c:idx val="6"/>
            <c:bubble3D val="0"/>
            <c:extLst xmlns:c16r2="http://schemas.microsoft.com/office/drawing/2015/06/chart">
              <c:ext xmlns:c16="http://schemas.microsoft.com/office/drawing/2014/chart" uri="{C3380CC4-5D6E-409C-BE32-E72D297353CC}">
                <c16:uniqueId val="{00000006-020F-4690-B40B-6B38FE83EBC0}"/>
              </c:ext>
            </c:extLst>
          </c:dPt>
          <c:dPt>
            <c:idx val="7"/>
            <c:bubble3D val="0"/>
            <c:extLst xmlns:c16r2="http://schemas.microsoft.com/office/drawing/2015/06/chart">
              <c:ext xmlns:c16="http://schemas.microsoft.com/office/drawing/2014/chart" uri="{C3380CC4-5D6E-409C-BE32-E72D297353CC}">
                <c16:uniqueId val="{00000007-020F-4690-B40B-6B38FE83EBC0}"/>
              </c:ext>
            </c:extLst>
          </c:dPt>
          <c:dPt>
            <c:idx val="8"/>
            <c:bubble3D val="0"/>
            <c:extLst xmlns:c16r2="http://schemas.microsoft.com/office/drawing/2015/06/chart">
              <c:ext xmlns:c16="http://schemas.microsoft.com/office/drawing/2014/chart" uri="{C3380CC4-5D6E-409C-BE32-E72D297353CC}">
                <c16:uniqueId val="{00000008-020F-4690-B40B-6B38FE83EBC0}"/>
              </c:ext>
            </c:extLst>
          </c:dPt>
          <c:dPt>
            <c:idx val="9"/>
            <c:bubble3D val="0"/>
            <c:extLst xmlns:c16r2="http://schemas.microsoft.com/office/drawing/2015/06/chart">
              <c:ext xmlns:c16="http://schemas.microsoft.com/office/drawing/2014/chart" uri="{C3380CC4-5D6E-409C-BE32-E72D297353CC}">
                <c16:uniqueId val="{00000009-020F-4690-B40B-6B38FE83EBC0}"/>
              </c:ext>
            </c:extLst>
          </c:dPt>
          <c:dPt>
            <c:idx val="10"/>
            <c:bubble3D val="0"/>
            <c:extLst xmlns:c16r2="http://schemas.microsoft.com/office/drawing/2015/06/chart">
              <c:ext xmlns:c16="http://schemas.microsoft.com/office/drawing/2014/chart" uri="{C3380CC4-5D6E-409C-BE32-E72D297353CC}">
                <c16:uniqueId val="{0000000A-020F-4690-B40B-6B38FE83EBC0}"/>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'Afiliados '!$A$4:$A$14</c:f>
              <c:strCache>
                <c:ptCount val="11"/>
                <c:pt idx="0">
                  <c:v>SEGURO GENERAL</c:v>
                </c:pt>
                <c:pt idx="1">
                  <c:v>MENORES DE 18 AÑOS</c:v>
                </c:pt>
                <c:pt idx="2">
                  <c:v>JUBILADOS</c:v>
                </c:pt>
                <c:pt idx="3">
                  <c:v>VOLUNTARIOS</c:v>
                </c:pt>
                <c:pt idx="4">
                  <c:v>MONTEPIOS</c:v>
                </c:pt>
                <c:pt idx="5">
                  <c:v>SEGURO SOCIAL CAMPESINO</c:v>
                </c:pt>
                <c:pt idx="6">
                  <c:v>NO AFILIADOS(CUANDO PIERDEN DERECHO)</c:v>
                </c:pt>
                <c:pt idx="7">
                  <c:v>CONYUGES</c:v>
                </c:pt>
                <c:pt idx="8">
                  <c:v>JUBILADOS CAMPESINOS</c:v>
                </c:pt>
                <c:pt idx="9">
                  <c:v>CONVENIO INTERNACIONAL</c:v>
                </c:pt>
                <c:pt idx="10">
                  <c:v>HIJOS PENSIONISTA</c:v>
                </c:pt>
              </c:strCache>
            </c:strRef>
          </c:cat>
          <c:val>
            <c:numRef>
              <c:f>'Afiliados '!$C$4:$C$14</c:f>
              <c:numCache>
                <c:formatCode>0.00%</c:formatCode>
                <c:ptCount val="11"/>
                <c:pt idx="0">
                  <c:v>0.51655629139072845</c:v>
                </c:pt>
                <c:pt idx="1">
                  <c:v>0.39955849889624723</c:v>
                </c:pt>
                <c:pt idx="2">
                  <c:v>1.5452538631346579E-2</c:v>
                </c:pt>
                <c:pt idx="3">
                  <c:v>2.8697571743929361E-2</c:v>
                </c:pt>
                <c:pt idx="4">
                  <c:v>6.6225165562913907E-3</c:v>
                </c:pt>
                <c:pt idx="5">
                  <c:v>1.6556291390728478E-2</c:v>
                </c:pt>
                <c:pt idx="6">
                  <c:v>9.9337748344370865E-3</c:v>
                </c:pt>
                <c:pt idx="7">
                  <c:v>6.6225165562913907E-3</c:v>
                </c:pt>
                <c:pt idx="8">
                  <c:v>0</c:v>
                </c:pt>
                <c:pt idx="9">
                  <c:v>0</c:v>
                </c:pt>
                <c:pt idx="10">
                  <c:v>0</c:v>
                </c:pt>
              </c:numCache>
            </c:numRef>
          </c:val>
          <c:extLst xmlns:c16r2="http://schemas.microsoft.com/office/drawing/2015/06/chart">
            <c:ext xmlns:c16="http://schemas.microsoft.com/office/drawing/2014/chart" uri="{C3380CC4-5D6E-409C-BE32-E72D297353CC}">
              <c16:uniqueId val="{0000000B-020F-4690-B40B-6B38FE83EBC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798116933319549"/>
          <c:y val="5.2760380004474493E-2"/>
          <c:w val="0.33700944980376513"/>
          <c:h val="0.9082694081119278"/>
        </c:manualLayout>
      </c:layout>
      <c:overlay val="0"/>
      <c:txPr>
        <a:bodyPr/>
        <a:lstStyle/>
        <a:p>
          <a:pPr>
            <a:defRPr sz="920" b="0" i="0" u="none" strike="noStrike" baseline="0">
              <a:solidFill>
                <a:srgbClr val="000000"/>
              </a:solidFill>
              <a:latin typeface="Calibri"/>
              <a:ea typeface="Calibri"/>
              <a:cs typeface="Calibri"/>
            </a:defRPr>
          </a:pPr>
          <a:endParaRPr lang="es-EC"/>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8"/>
      <c:rotY val="20"/>
      <c:depthPercent val="100"/>
      <c:rAngAx val="1"/>
    </c:view3D>
    <c:floor>
      <c:thickness val="0"/>
      <c:spPr>
        <a:solidFill>
          <a:srgbClr val="FFCC00"/>
        </a:solidFill>
        <a:ln w="3175">
          <a:solidFill>
            <a:srgbClr val="000000"/>
          </a:solidFill>
          <a:prstDash val="solid"/>
        </a:ln>
      </c:spPr>
    </c:floor>
    <c:sideWall>
      <c:thickness val="0"/>
      <c:spPr>
        <a:solidFill>
          <a:srgbClr val="00CCFF"/>
        </a:solidFill>
        <a:ln w="12700">
          <a:solidFill>
            <a:srgbClr val="808080"/>
          </a:solidFill>
          <a:prstDash val="solid"/>
        </a:ln>
      </c:spPr>
    </c:sideWall>
    <c:backWall>
      <c:thickness val="0"/>
      <c:spPr>
        <a:solidFill>
          <a:srgbClr val="00CCFF"/>
        </a:solidFill>
        <a:ln w="12700">
          <a:solidFill>
            <a:srgbClr val="808080"/>
          </a:solidFill>
          <a:prstDash val="solid"/>
        </a:ln>
      </c:spPr>
    </c:backWall>
    <c:plotArea>
      <c:layout>
        <c:manualLayout>
          <c:layoutTarget val="inner"/>
          <c:xMode val="edge"/>
          <c:yMode val="edge"/>
          <c:x val="8.5836999812441125E-2"/>
          <c:y val="7.2164948453608241E-2"/>
          <c:w val="0.88412109806814365"/>
          <c:h val="0.75773195876288657"/>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2.6715248283085292E-2"/>
                  <c:y val="-2.8112671483074923E-2"/>
                </c:manualLayout>
              </c:layout>
              <c:spPr>
                <a:noFill/>
                <a:ln w="25400">
                  <a:noFill/>
                </a:ln>
              </c:spPr>
              <c:txPr>
                <a:bodyPr/>
                <a:lstStyle/>
                <a:p>
                  <a:pPr algn="ctr" rtl="0">
                    <a:defRPr sz="800" b="1"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EA1-464D-9784-A1F739CF714D}"/>
                </c:ext>
              </c:extLst>
            </c:dLbl>
            <c:dLbl>
              <c:idx val="1"/>
              <c:layout>
                <c:manualLayout>
                  <c:x val="2.9659929039995259E-2"/>
                  <c:y val="-3.3669940741943342E-2"/>
                </c:manualLayout>
              </c:layout>
              <c:spPr>
                <a:noFill/>
                <a:ln w="25400">
                  <a:noFill/>
                </a:ln>
              </c:spPr>
              <c:txPr>
                <a:bodyPr/>
                <a:lstStyle/>
                <a:p>
                  <a:pPr algn="ctr" rtl="0">
                    <a:defRPr sz="800" b="1"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EA1-464D-9784-A1F739CF714D}"/>
                </c:ext>
              </c:extLst>
            </c:dLbl>
            <c:spPr>
              <a:noFill/>
              <a:ln w="25400">
                <a:noFill/>
              </a:ln>
            </c:spPr>
            <c:txPr>
              <a:bodyPr wrap="square" lIns="38100" tIns="19050" rIns="38100" bIns="19050" anchor="ctr">
                <a:spAutoFit/>
              </a:bodyPr>
              <a:lstStyle/>
              <a:p>
                <a:pPr algn="ctr" rtl="0">
                  <a:defRPr sz="800" b="1"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(PERCAPITA!$A$10,PERCAPITA!$A$12)</c:f>
              <c:strCache>
                <c:ptCount val="2"/>
                <c:pt idx="0">
                  <c:v>Presupuesto IESS</c:v>
                </c:pt>
                <c:pt idx="1">
                  <c:v>Facturación Red Pública</c:v>
                </c:pt>
              </c:strCache>
            </c:strRef>
          </c:cat>
          <c:val>
            <c:numRef>
              <c:f>(PERCAPITA!$D$10,PERCAPITA!$D$12)</c:f>
              <c:numCache>
                <c:formatCode>#,##0.00_ ;\-#,##0.00\ </c:formatCode>
                <c:ptCount val="2"/>
                <c:pt idx="0">
                  <c:v>887.25313465783665</c:v>
                </c:pt>
                <c:pt idx="1">
                  <c:v>0</c:v>
                </c:pt>
              </c:numCache>
            </c:numRef>
          </c:val>
          <c:extLst xmlns:c16r2="http://schemas.microsoft.com/office/drawing/2015/06/chart">
            <c:ext xmlns:c16="http://schemas.microsoft.com/office/drawing/2014/chart" uri="{C3380CC4-5D6E-409C-BE32-E72D297353CC}">
              <c16:uniqueId val="{00000002-CEA1-464D-9784-A1F739CF714D}"/>
            </c:ext>
          </c:extLst>
        </c:ser>
        <c:dLbls>
          <c:showLegendKey val="0"/>
          <c:showVal val="0"/>
          <c:showCatName val="0"/>
          <c:showSerName val="0"/>
          <c:showPercent val="0"/>
          <c:showBubbleSize val="0"/>
        </c:dLbls>
        <c:gapWidth val="150"/>
        <c:shape val="cylinder"/>
        <c:axId val="231234560"/>
        <c:axId val="225721664"/>
        <c:axId val="0"/>
      </c:bar3DChart>
      <c:catAx>
        <c:axId val="2312345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EC"/>
          </a:p>
        </c:txPr>
        <c:crossAx val="225721664"/>
        <c:crosses val="autoZero"/>
        <c:auto val="1"/>
        <c:lblAlgn val="ctr"/>
        <c:lblOffset val="100"/>
        <c:tickLblSkip val="1"/>
        <c:tickMarkSkip val="1"/>
        <c:noMultiLvlLbl val="0"/>
      </c:catAx>
      <c:valAx>
        <c:axId val="225721664"/>
        <c:scaling>
          <c:orientation val="minMax"/>
        </c:scaling>
        <c:delete val="0"/>
        <c:axPos val="l"/>
        <c:numFmt formatCode="#,##0.00_ ;\-#,##0.00\ "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EC"/>
          </a:p>
        </c:txPr>
        <c:crossAx val="231234560"/>
        <c:crosses val="autoZero"/>
        <c:crossBetween val="between"/>
      </c:valAx>
      <c:spPr>
        <a:noFill/>
        <a:ln w="25400">
          <a:noFill/>
        </a:ln>
      </c:spPr>
    </c:plotArea>
    <c:plotVisOnly val="1"/>
    <c:dispBlanksAs val="gap"/>
    <c:showDLblsOverMax val="0"/>
  </c:chart>
  <c:spPr>
    <a:solidFill>
      <a:srgbClr val="CC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5929203539823009"/>
          <c:y val="0.28426395939086296"/>
          <c:w val="0.47566371681415931"/>
          <c:h val="0.43654822335025378"/>
        </c:manualLayout>
      </c:layout>
      <c:pie3DChart>
        <c:varyColors val="1"/>
        <c:ser>
          <c:idx val="0"/>
          <c:order val="0"/>
          <c:spPr>
            <a:solidFill>
              <a:srgbClr val="9999FF"/>
            </a:solidFill>
            <a:ln w="12700">
              <a:solidFill>
                <a:srgbClr val="000000"/>
              </a:solidFill>
              <a:prstDash val="solid"/>
            </a:ln>
          </c:spPr>
          <c:dPt>
            <c:idx val="0"/>
            <c:bubble3D val="0"/>
            <c:extLst xmlns:c16r2="http://schemas.microsoft.com/office/drawing/2015/06/chart">
              <c:ext xmlns:c16="http://schemas.microsoft.com/office/drawing/2014/chart" uri="{C3380CC4-5D6E-409C-BE32-E72D297353CC}">
                <c16:uniqueId val="{00000000-EC9A-4541-8646-119330D4941A}"/>
              </c:ext>
            </c:extLst>
          </c:dPt>
          <c:dPt>
            <c:idx val="1"/>
            <c:bubble3D val="0"/>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1-EC9A-4541-8646-119330D4941A}"/>
              </c:ext>
            </c:extLst>
          </c:dPt>
          <c:dPt>
            <c:idx val="2"/>
            <c:bubble3D val="0"/>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2-EC9A-4541-8646-119330D4941A}"/>
              </c:ext>
            </c:extLst>
          </c:dPt>
          <c:dPt>
            <c:idx val="3"/>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3-EC9A-4541-8646-119330D4941A}"/>
              </c:ext>
            </c:extLst>
          </c:dPt>
          <c:dLbls>
            <c:spPr>
              <a:noFill/>
              <a:ln w="25400">
                <a:noFill/>
              </a:ln>
            </c:spPr>
            <c:txPr>
              <a:bodyPr wrap="square" lIns="38100" tIns="19050" rIns="38100" bIns="19050" anchor="ctr">
                <a:spAutoFit/>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'POB. GRU. EDAD.'!$A$10:$A$13</c:f>
              <c:strCache>
                <c:ptCount val="4"/>
                <c:pt idx="0">
                  <c:v>&lt; 1 AÑO</c:v>
                </c:pt>
                <c:pt idx="1">
                  <c:v>1 A 14 AÑOS</c:v>
                </c:pt>
                <c:pt idx="2">
                  <c:v>15 A 39 AÑOS</c:v>
                </c:pt>
                <c:pt idx="3">
                  <c:v>41 A 60 AÑOS</c:v>
                </c:pt>
              </c:strCache>
            </c:strRef>
          </c:cat>
          <c:val>
            <c:numRef>
              <c:f>'POB. GRU. EDAD.'!$C$10:$C$13</c:f>
              <c:numCache>
                <c:formatCode>0.00</c:formatCode>
                <c:ptCount val="4"/>
                <c:pt idx="0">
                  <c:v>4.4585987261146496</c:v>
                </c:pt>
                <c:pt idx="1">
                  <c:v>12.101910828025478</c:v>
                </c:pt>
                <c:pt idx="2">
                  <c:v>44.585987261146499</c:v>
                </c:pt>
                <c:pt idx="3">
                  <c:v>29.936305732484076</c:v>
                </c:pt>
              </c:numCache>
            </c:numRef>
          </c:val>
          <c:extLst xmlns:c16r2="http://schemas.microsoft.com/office/drawing/2015/06/chart">
            <c:ext xmlns:c16="http://schemas.microsoft.com/office/drawing/2014/chart" uri="{C3380CC4-5D6E-409C-BE32-E72D297353CC}">
              <c16:uniqueId val="{00000004-EC9A-4541-8646-119330D4941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8539823008849563"/>
          <c:y val="0.25888301275773362"/>
          <c:w val="0.19690265486725667"/>
          <c:h val="0.48730938483435837"/>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C"/>
        </a:p>
      </c:txPr>
    </c:legend>
    <c:plotVisOnly val="1"/>
    <c:dispBlanksAs val="zero"/>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80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4"/>
      <c:rotY val="20"/>
      <c:depthPercent val="100"/>
      <c:rAngAx val="1"/>
    </c:view3D>
    <c:floor>
      <c:thickness val="0"/>
      <c:spPr>
        <a:solidFill>
          <a:srgbClr val="FFCC00"/>
        </a:solidFill>
        <a:ln w="3175">
          <a:solidFill>
            <a:srgbClr val="000000"/>
          </a:solidFill>
          <a:prstDash val="solid"/>
        </a:ln>
      </c:spPr>
    </c:floor>
    <c:sideWall>
      <c:thickness val="0"/>
      <c:spPr>
        <a:solidFill>
          <a:srgbClr val="00CCFF"/>
        </a:solidFill>
        <a:ln w="12700">
          <a:solidFill>
            <a:srgbClr val="808080"/>
          </a:solidFill>
          <a:prstDash val="solid"/>
        </a:ln>
      </c:spPr>
    </c:sideWall>
    <c:backWall>
      <c:thickness val="0"/>
      <c:spPr>
        <a:solidFill>
          <a:srgbClr val="00CCFF"/>
        </a:solidFill>
        <a:ln w="12700">
          <a:solidFill>
            <a:srgbClr val="808080"/>
          </a:solidFill>
          <a:prstDash val="solid"/>
        </a:ln>
      </c:spPr>
    </c:backWall>
    <c:plotArea>
      <c:layout>
        <c:manualLayout>
          <c:layoutTarget val="inner"/>
          <c:xMode val="edge"/>
          <c:yMode val="edge"/>
          <c:x val="0.14132762312633834"/>
          <c:y val="7.8212290502793297E-2"/>
          <c:w val="0.82869379014989297"/>
          <c:h val="0.68156424581005581"/>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1.859728989979036E-2"/>
                  <c:y val="-9.8834293757973004E-3"/>
                </c:manualLayout>
              </c:layout>
              <c:numFmt formatCode="#.###._ ;\-#.###.\Ƞ;h" sourceLinked="0"/>
              <c:spPr>
                <a:noFill/>
                <a:ln w="25400">
                  <a:noFill/>
                </a:ln>
              </c:spPr>
              <c:txPr>
                <a:bodyPr/>
                <a:lstStyle/>
                <a:p>
                  <a:pPr algn="ctr" rtl="0">
                    <a:defRPr sz="5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E28F-4542-8F1A-37705D23037A}"/>
                </c:ext>
              </c:extLst>
            </c:dLbl>
            <c:dLbl>
              <c:idx val="1"/>
              <c:layout>
                <c:manualLayout>
                  <c:x val="2.3088570031529771E-2"/>
                  <c:y val="-2.2998577691755062E-2"/>
                </c:manualLayout>
              </c:layout>
              <c:numFmt formatCode="#.###._ ;\-#.###.\Ƞ;h" sourceLinked="0"/>
              <c:spPr>
                <a:noFill/>
                <a:ln w="25400">
                  <a:noFill/>
                </a:ln>
              </c:spPr>
              <c:txPr>
                <a:bodyPr/>
                <a:lstStyle/>
                <a:p>
                  <a:pPr algn="ctr" rtl="0">
                    <a:defRPr sz="5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E28F-4542-8F1A-37705D23037A}"/>
                </c:ext>
              </c:extLst>
            </c:dLbl>
            <c:dLbl>
              <c:idx val="2"/>
              <c:layout>
                <c:manualLayout>
                  <c:x val="1.6587701697887359E-2"/>
                  <c:y val="8.508629158785282E-3"/>
                </c:manualLayout>
              </c:layout>
              <c:numFmt formatCode="#.###._ ;\-#.###.\Ƞ;h" sourceLinked="0"/>
              <c:spPr>
                <a:noFill/>
                <a:ln w="25400">
                  <a:noFill/>
                </a:ln>
              </c:spPr>
              <c:txPr>
                <a:bodyPr/>
                <a:lstStyle/>
                <a:p>
                  <a:pPr algn="ctr" rtl="0">
                    <a:defRPr sz="5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E28F-4542-8F1A-37705D23037A}"/>
                </c:ext>
              </c:extLst>
            </c:dLbl>
            <c:numFmt formatCode="#.###._ ;\-#.###.\Ƞ;h" sourceLinked="0"/>
            <c:spPr>
              <a:noFill/>
              <a:ln w="25400">
                <a:noFill/>
              </a:ln>
            </c:spPr>
            <c:txPr>
              <a:bodyPr wrap="square" lIns="38100" tIns="19050" rIns="38100" bIns="19050" anchor="ctr">
                <a:spAutoFit/>
              </a:bodyPr>
              <a:lstStyle/>
              <a:p>
                <a:pPr algn="ctr" rtl="0">
                  <a:defRPr sz="5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PERCAPITA!$A$10:$A$12</c:f>
              <c:strCache>
                <c:ptCount val="3"/>
                <c:pt idx="0">
                  <c:v>Presupuesto IESS</c:v>
                </c:pt>
                <c:pt idx="1">
                  <c:v>Fondos Autogestion </c:v>
                </c:pt>
                <c:pt idx="2">
                  <c:v>Facturación Red Pública</c:v>
                </c:pt>
              </c:strCache>
            </c:strRef>
          </c:cat>
          <c:val>
            <c:numRef>
              <c:f>PERCAPITA!$B$10:$B$12</c:f>
              <c:numCache>
                <c:formatCode>_("$"* #,##0.00_);_("$"* \(#,##0.00\);_("$"* "-"??_);_(@_)</c:formatCode>
                <c:ptCount val="3"/>
                <c:pt idx="0">
                  <c:v>803851.34</c:v>
                </c:pt>
                <c:pt idx="1">
                  <c:v>0</c:v>
                </c:pt>
                <c:pt idx="2">
                  <c:v>0</c:v>
                </c:pt>
              </c:numCache>
            </c:numRef>
          </c:val>
          <c:extLst xmlns:c16r2="http://schemas.microsoft.com/office/drawing/2015/06/chart">
            <c:ext xmlns:c16="http://schemas.microsoft.com/office/drawing/2014/chart" uri="{C3380CC4-5D6E-409C-BE32-E72D297353CC}">
              <c16:uniqueId val="{00000003-E28F-4542-8F1A-37705D23037A}"/>
            </c:ext>
          </c:extLst>
        </c:ser>
        <c:ser>
          <c:idx val="1"/>
          <c:order val="1"/>
          <c:spPr>
            <a:solidFill>
              <a:srgbClr val="993366"/>
            </a:solidFill>
            <a:ln w="12700">
              <a:solidFill>
                <a:srgbClr val="000000"/>
              </a:solidFill>
              <a:prstDash val="solid"/>
            </a:ln>
          </c:spPr>
          <c:invertIfNegative val="0"/>
          <c:dLbls>
            <c:dLbl>
              <c:idx val="0"/>
              <c:layout>
                <c:manualLayout>
                  <c:x val="1.677047328398722E-2"/>
                  <c:y val="-1.0570829484303303E-2"/>
                </c:manualLayout>
              </c:layout>
              <c:spPr>
                <a:noFill/>
                <a:ln w="25400">
                  <a:noFill/>
                </a:ln>
              </c:spPr>
              <c:txPr>
                <a:bodyPr/>
                <a:lstStyle/>
                <a:p>
                  <a:pPr algn="ctr" rtl="0">
                    <a:defRPr sz="825" b="1"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28F-4542-8F1A-37705D23037A}"/>
                </c:ext>
              </c:extLst>
            </c:dLbl>
            <c:dLbl>
              <c:idx val="1"/>
              <c:layout>
                <c:manualLayout>
                  <c:x val="2.5416041410241189E-2"/>
                  <c:y val="-5.1766154928958646E-3"/>
                </c:manualLayout>
              </c:layout>
              <c:spPr>
                <a:noFill/>
                <a:ln w="25400">
                  <a:noFill/>
                </a:ln>
              </c:spPr>
              <c:txPr>
                <a:bodyPr/>
                <a:lstStyle/>
                <a:p>
                  <a:pPr algn="ctr" rtl="0">
                    <a:defRPr sz="825" b="1"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E28F-4542-8F1A-37705D23037A}"/>
                </c:ext>
              </c:extLst>
            </c:dLbl>
            <c:dLbl>
              <c:idx val="2"/>
              <c:layout>
                <c:manualLayout>
                  <c:x val="3.204864916510701E-2"/>
                  <c:y val="-3.3112508981070203E-2"/>
                </c:manualLayout>
              </c:layout>
              <c:spPr>
                <a:noFill/>
                <a:ln w="25400">
                  <a:noFill/>
                </a:ln>
              </c:spPr>
              <c:txPr>
                <a:bodyPr/>
                <a:lstStyle/>
                <a:p>
                  <a:pPr algn="ctr" rtl="0">
                    <a:defRPr sz="825" b="1"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E28F-4542-8F1A-37705D23037A}"/>
                </c:ext>
              </c:extLst>
            </c:dLbl>
            <c:spPr>
              <a:noFill/>
              <a:ln w="25400">
                <a:noFill/>
              </a:ln>
            </c:spPr>
            <c:txPr>
              <a:bodyPr wrap="square" lIns="38100" tIns="19050" rIns="38100" bIns="19050" anchor="ctr">
                <a:spAutoFit/>
              </a:bodyPr>
              <a:lstStyle/>
              <a:p>
                <a:pPr algn="ctr" rtl="0">
                  <a:defRPr sz="825" b="1"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PERCAPITA!$A$10:$A$12</c:f>
              <c:strCache>
                <c:ptCount val="3"/>
                <c:pt idx="0">
                  <c:v>Presupuesto IESS</c:v>
                </c:pt>
                <c:pt idx="1">
                  <c:v>Fondos Autogestion </c:v>
                </c:pt>
                <c:pt idx="2">
                  <c:v>Facturación Red Pública</c:v>
                </c:pt>
              </c:strCache>
            </c:strRef>
          </c:cat>
          <c:val>
            <c:numRef>
              <c:f>PERCAPITA!$C$10:$C$12</c:f>
              <c:numCache>
                <c:formatCode>#,##0.00_ ;\-#,##0.00\ </c:formatCode>
                <c:ptCount val="3"/>
                <c:pt idx="0">
                  <c:v>43.94</c:v>
                </c:pt>
                <c:pt idx="1">
                  <c:v>0</c:v>
                </c:pt>
                <c:pt idx="2">
                  <c:v>0</c:v>
                </c:pt>
              </c:numCache>
            </c:numRef>
          </c:val>
          <c:extLst xmlns:c16r2="http://schemas.microsoft.com/office/drawing/2015/06/chart">
            <c:ext xmlns:c16="http://schemas.microsoft.com/office/drawing/2014/chart" uri="{C3380CC4-5D6E-409C-BE32-E72D297353CC}">
              <c16:uniqueId val="{00000007-E28F-4542-8F1A-37705D23037A}"/>
            </c:ext>
          </c:extLst>
        </c:ser>
        <c:dLbls>
          <c:showLegendKey val="0"/>
          <c:showVal val="0"/>
          <c:showCatName val="0"/>
          <c:showSerName val="0"/>
          <c:showPercent val="0"/>
          <c:showBubbleSize val="0"/>
        </c:dLbls>
        <c:gapWidth val="150"/>
        <c:shape val="cylinder"/>
        <c:axId val="231718400"/>
        <c:axId val="231761024"/>
        <c:axId val="0"/>
      </c:bar3DChart>
      <c:catAx>
        <c:axId val="23171840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s-EC"/>
          </a:p>
        </c:txPr>
        <c:crossAx val="231761024"/>
        <c:crosses val="autoZero"/>
        <c:auto val="1"/>
        <c:lblAlgn val="ctr"/>
        <c:lblOffset val="100"/>
        <c:tickLblSkip val="1"/>
        <c:tickMarkSkip val="1"/>
        <c:noMultiLvlLbl val="0"/>
      </c:catAx>
      <c:valAx>
        <c:axId val="231761024"/>
        <c:scaling>
          <c:orientation val="minMax"/>
        </c:scaling>
        <c:delete val="0"/>
        <c:axPos val="l"/>
        <c:numFmt formatCode="_(&quot;$&quot;* #,##0.00_);_(&quot;$&quot;* \(#,##0.00\);_(&quot;$&quot;* &quot;-&quot;??_);_(@_)" sourceLinked="1"/>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s-EC"/>
          </a:p>
        </c:txPr>
        <c:crossAx val="231718400"/>
        <c:crosses val="autoZero"/>
        <c:crossBetween val="between"/>
      </c:valAx>
      <c:spPr>
        <a:noFill/>
        <a:ln w="25400">
          <a:noFill/>
        </a:ln>
      </c:spPr>
    </c:plotArea>
    <c:plotVisOnly val="1"/>
    <c:dispBlanksAs val="gap"/>
    <c:showDLblsOverMax val="0"/>
  </c:chart>
  <c:spPr>
    <a:solidFill>
      <a:srgbClr val="CC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paperSize="9" orientation="landscape"/>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8"/>
      <c:rotY val="20"/>
      <c:depthPercent val="100"/>
      <c:rAngAx val="1"/>
    </c:view3D>
    <c:floor>
      <c:thickness val="0"/>
      <c:spPr>
        <a:solidFill>
          <a:srgbClr val="FFCC00"/>
        </a:solidFill>
        <a:ln w="3175">
          <a:solidFill>
            <a:srgbClr val="000000"/>
          </a:solidFill>
          <a:prstDash val="solid"/>
        </a:ln>
      </c:spPr>
    </c:floor>
    <c:sideWall>
      <c:thickness val="0"/>
      <c:spPr>
        <a:solidFill>
          <a:srgbClr val="00CCFF"/>
        </a:solidFill>
        <a:ln w="12700">
          <a:solidFill>
            <a:srgbClr val="808080"/>
          </a:solidFill>
          <a:prstDash val="solid"/>
        </a:ln>
      </c:spPr>
    </c:sideWall>
    <c:backWall>
      <c:thickness val="0"/>
      <c:spPr>
        <a:solidFill>
          <a:srgbClr val="00CCFF"/>
        </a:solidFill>
        <a:ln w="12700">
          <a:solidFill>
            <a:srgbClr val="808080"/>
          </a:solidFill>
          <a:prstDash val="solid"/>
        </a:ln>
      </c:spPr>
    </c:backWall>
    <c:plotArea>
      <c:layout>
        <c:manualLayout>
          <c:layoutTarget val="inner"/>
          <c:xMode val="edge"/>
          <c:yMode val="edge"/>
          <c:x val="8.5836999812441125E-2"/>
          <c:y val="7.2164948453608241E-2"/>
          <c:w val="0.88412109806814365"/>
          <c:h val="0.75773195876288657"/>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2.6715248283085292E-2"/>
                  <c:y val="-2.8112671483074923E-2"/>
                </c:manualLayout>
              </c:layout>
              <c:spPr>
                <a:noFill/>
                <a:ln w="25400">
                  <a:noFill/>
                </a:ln>
              </c:spPr>
              <c:txPr>
                <a:bodyPr/>
                <a:lstStyle/>
                <a:p>
                  <a:pPr algn="ctr" rtl="0">
                    <a:defRPr sz="800" b="1"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EDB2-4143-AFAD-D86ED7A69B12}"/>
                </c:ext>
              </c:extLst>
            </c:dLbl>
            <c:dLbl>
              <c:idx val="1"/>
              <c:layout>
                <c:manualLayout>
                  <c:x val="2.9659929039995259E-2"/>
                  <c:y val="-3.3669940741943342E-2"/>
                </c:manualLayout>
              </c:layout>
              <c:spPr>
                <a:noFill/>
                <a:ln w="25400">
                  <a:noFill/>
                </a:ln>
              </c:spPr>
              <c:txPr>
                <a:bodyPr/>
                <a:lstStyle/>
                <a:p>
                  <a:pPr algn="ctr" rtl="0">
                    <a:defRPr sz="800" b="1"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EDB2-4143-AFAD-D86ED7A69B12}"/>
                </c:ext>
              </c:extLst>
            </c:dLbl>
            <c:spPr>
              <a:noFill/>
              <a:ln w="25400">
                <a:noFill/>
              </a:ln>
            </c:spPr>
            <c:txPr>
              <a:bodyPr wrap="square" lIns="38100" tIns="19050" rIns="38100" bIns="19050" anchor="ctr">
                <a:spAutoFit/>
              </a:bodyPr>
              <a:lstStyle/>
              <a:p>
                <a:pPr algn="ctr" rtl="0">
                  <a:defRPr sz="800" b="1"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(PERCAPITA!$A$10,PERCAPITA!$A$12)</c:f>
              <c:strCache>
                <c:ptCount val="2"/>
                <c:pt idx="0">
                  <c:v>Presupuesto IESS</c:v>
                </c:pt>
                <c:pt idx="1">
                  <c:v>Facturación Red Pública</c:v>
                </c:pt>
              </c:strCache>
            </c:strRef>
          </c:cat>
          <c:val>
            <c:numRef>
              <c:f>(PERCAPITA!$D$10,PERCAPITA!$D$12)</c:f>
              <c:numCache>
                <c:formatCode>#,##0.00_ ;\-#,##0.00\ </c:formatCode>
                <c:ptCount val="2"/>
                <c:pt idx="0">
                  <c:v>887.25313465783665</c:v>
                </c:pt>
                <c:pt idx="1">
                  <c:v>0</c:v>
                </c:pt>
              </c:numCache>
            </c:numRef>
          </c:val>
          <c:extLst xmlns:c16r2="http://schemas.microsoft.com/office/drawing/2015/06/chart">
            <c:ext xmlns:c16="http://schemas.microsoft.com/office/drawing/2014/chart" uri="{C3380CC4-5D6E-409C-BE32-E72D297353CC}">
              <c16:uniqueId val="{00000002-EDB2-4143-AFAD-D86ED7A69B12}"/>
            </c:ext>
          </c:extLst>
        </c:ser>
        <c:dLbls>
          <c:showLegendKey val="0"/>
          <c:showVal val="0"/>
          <c:showCatName val="0"/>
          <c:showSerName val="0"/>
          <c:showPercent val="0"/>
          <c:showBubbleSize val="0"/>
        </c:dLbls>
        <c:gapWidth val="150"/>
        <c:shape val="cone"/>
        <c:axId val="232143872"/>
        <c:axId val="231762752"/>
        <c:axId val="0"/>
      </c:bar3DChart>
      <c:catAx>
        <c:axId val="2321438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EC"/>
          </a:p>
        </c:txPr>
        <c:crossAx val="231762752"/>
        <c:crosses val="autoZero"/>
        <c:auto val="1"/>
        <c:lblAlgn val="ctr"/>
        <c:lblOffset val="100"/>
        <c:tickLblSkip val="1"/>
        <c:tickMarkSkip val="1"/>
        <c:noMultiLvlLbl val="0"/>
      </c:catAx>
      <c:valAx>
        <c:axId val="231762752"/>
        <c:scaling>
          <c:orientation val="minMax"/>
        </c:scaling>
        <c:delete val="0"/>
        <c:axPos val="l"/>
        <c:numFmt formatCode="#,##0.00_ ;\-#,##0.00\ "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EC"/>
          </a:p>
        </c:txPr>
        <c:crossAx val="232143872"/>
        <c:crosses val="autoZero"/>
        <c:crossBetween val="between"/>
      </c:valAx>
      <c:spPr>
        <a:noFill/>
        <a:ln w="25400">
          <a:noFill/>
        </a:ln>
      </c:spPr>
    </c:plotArea>
    <c:plotVisOnly val="1"/>
    <c:dispBlanksAs val="gap"/>
    <c:showDLblsOverMax val="0"/>
  </c:chart>
  <c:spPr>
    <a:solidFill>
      <a:srgbClr val="CC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4"/>
      <c:rotY val="20"/>
      <c:depthPercent val="100"/>
      <c:rAngAx val="1"/>
    </c:view3D>
    <c:floor>
      <c:thickness val="0"/>
      <c:spPr>
        <a:solidFill>
          <a:srgbClr val="FFCC00"/>
        </a:solidFill>
        <a:ln w="3175">
          <a:solidFill>
            <a:srgbClr val="000000"/>
          </a:solidFill>
          <a:prstDash val="solid"/>
        </a:ln>
      </c:spPr>
    </c:floor>
    <c:sideWall>
      <c:thickness val="0"/>
      <c:spPr>
        <a:solidFill>
          <a:srgbClr val="00CCFF"/>
        </a:solidFill>
        <a:ln w="12700">
          <a:solidFill>
            <a:srgbClr val="808080"/>
          </a:solidFill>
          <a:prstDash val="solid"/>
        </a:ln>
      </c:spPr>
    </c:sideWall>
    <c:backWall>
      <c:thickness val="0"/>
      <c:spPr>
        <a:solidFill>
          <a:srgbClr val="00CCFF"/>
        </a:solidFill>
        <a:ln w="12700">
          <a:solidFill>
            <a:srgbClr val="808080"/>
          </a:solidFill>
          <a:prstDash val="solid"/>
        </a:ln>
      </c:spPr>
    </c:backWall>
    <c:plotArea>
      <c:layout>
        <c:manualLayout>
          <c:layoutTarget val="inner"/>
          <c:xMode val="edge"/>
          <c:yMode val="edge"/>
          <c:x val="0.14132762312633834"/>
          <c:y val="7.8212290502793297E-2"/>
          <c:w val="0.82869379014989297"/>
          <c:h val="0.68156424581005581"/>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1.859728989979036E-2"/>
                  <c:y val="-9.8834293757973004E-3"/>
                </c:manualLayout>
              </c:layout>
              <c:numFmt formatCode="#.###._ ;\-#.###.\Ƞ;h" sourceLinked="0"/>
              <c:spPr>
                <a:noFill/>
                <a:ln w="25400">
                  <a:noFill/>
                </a:ln>
              </c:spPr>
              <c:txPr>
                <a:bodyPr/>
                <a:lstStyle/>
                <a:p>
                  <a:pPr algn="ctr" rtl="0">
                    <a:defRPr sz="5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EACD-4DBF-AC0B-5E13D047423D}"/>
                </c:ext>
              </c:extLst>
            </c:dLbl>
            <c:dLbl>
              <c:idx val="1"/>
              <c:layout>
                <c:manualLayout>
                  <c:x val="2.3088570031529771E-2"/>
                  <c:y val="-2.2998577691755062E-2"/>
                </c:manualLayout>
              </c:layout>
              <c:numFmt formatCode="#.###._ ;\-#.###.\Ƞ;h" sourceLinked="0"/>
              <c:spPr>
                <a:noFill/>
                <a:ln w="25400">
                  <a:noFill/>
                </a:ln>
              </c:spPr>
              <c:txPr>
                <a:bodyPr/>
                <a:lstStyle/>
                <a:p>
                  <a:pPr algn="ctr" rtl="0">
                    <a:defRPr sz="5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EACD-4DBF-AC0B-5E13D047423D}"/>
                </c:ext>
              </c:extLst>
            </c:dLbl>
            <c:dLbl>
              <c:idx val="2"/>
              <c:layout>
                <c:manualLayout>
                  <c:x val="1.6587701697887359E-2"/>
                  <c:y val="8.508629158785282E-3"/>
                </c:manualLayout>
              </c:layout>
              <c:numFmt formatCode="#.###._ ;\-#.###.\Ƞ;h" sourceLinked="0"/>
              <c:spPr>
                <a:noFill/>
                <a:ln w="25400">
                  <a:noFill/>
                </a:ln>
              </c:spPr>
              <c:txPr>
                <a:bodyPr/>
                <a:lstStyle/>
                <a:p>
                  <a:pPr algn="ctr" rtl="0">
                    <a:defRPr sz="5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EACD-4DBF-AC0B-5E13D047423D}"/>
                </c:ext>
              </c:extLst>
            </c:dLbl>
            <c:numFmt formatCode="#.###._ ;\-#.###.\Ƞ;h" sourceLinked="0"/>
            <c:spPr>
              <a:noFill/>
              <a:ln w="25400">
                <a:noFill/>
              </a:ln>
            </c:spPr>
            <c:txPr>
              <a:bodyPr wrap="square" lIns="38100" tIns="19050" rIns="38100" bIns="19050" anchor="ctr">
                <a:spAutoFit/>
              </a:bodyPr>
              <a:lstStyle/>
              <a:p>
                <a:pPr algn="ctr" rtl="0">
                  <a:defRPr sz="5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PERCAPITA!$A$10:$A$12</c:f>
              <c:strCache>
                <c:ptCount val="3"/>
                <c:pt idx="0">
                  <c:v>Presupuesto IESS</c:v>
                </c:pt>
                <c:pt idx="1">
                  <c:v>Fondos Autogestion </c:v>
                </c:pt>
                <c:pt idx="2">
                  <c:v>Facturación Red Pública</c:v>
                </c:pt>
              </c:strCache>
            </c:strRef>
          </c:cat>
          <c:val>
            <c:numRef>
              <c:f>PERCAPITA!$B$10:$B$12</c:f>
              <c:numCache>
                <c:formatCode>_("$"* #,##0.00_);_("$"* \(#,##0.00\);_("$"* "-"??_);_(@_)</c:formatCode>
                <c:ptCount val="3"/>
                <c:pt idx="0">
                  <c:v>803851.34</c:v>
                </c:pt>
                <c:pt idx="1">
                  <c:v>0</c:v>
                </c:pt>
                <c:pt idx="2">
                  <c:v>0</c:v>
                </c:pt>
              </c:numCache>
            </c:numRef>
          </c:val>
          <c:extLst xmlns:c16r2="http://schemas.microsoft.com/office/drawing/2015/06/chart">
            <c:ext xmlns:c16="http://schemas.microsoft.com/office/drawing/2014/chart" uri="{C3380CC4-5D6E-409C-BE32-E72D297353CC}">
              <c16:uniqueId val="{00000003-EACD-4DBF-AC0B-5E13D047423D}"/>
            </c:ext>
          </c:extLst>
        </c:ser>
        <c:ser>
          <c:idx val="1"/>
          <c:order val="1"/>
          <c:spPr>
            <a:solidFill>
              <a:srgbClr val="993366"/>
            </a:solidFill>
            <a:ln w="12700">
              <a:solidFill>
                <a:srgbClr val="000000"/>
              </a:solidFill>
              <a:prstDash val="solid"/>
            </a:ln>
          </c:spPr>
          <c:invertIfNegative val="0"/>
          <c:dLbls>
            <c:dLbl>
              <c:idx val="0"/>
              <c:layout>
                <c:manualLayout>
                  <c:x val="1.677047328398722E-2"/>
                  <c:y val="-1.0570829484303303E-2"/>
                </c:manualLayout>
              </c:layout>
              <c:spPr>
                <a:noFill/>
                <a:ln w="25400">
                  <a:noFill/>
                </a:ln>
              </c:spPr>
              <c:txPr>
                <a:bodyPr/>
                <a:lstStyle/>
                <a:p>
                  <a:pPr algn="ctr" rtl="0">
                    <a:defRPr sz="825" b="1"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ACD-4DBF-AC0B-5E13D047423D}"/>
                </c:ext>
              </c:extLst>
            </c:dLbl>
            <c:dLbl>
              <c:idx val="1"/>
              <c:layout>
                <c:manualLayout>
                  <c:x val="2.5416041410241189E-2"/>
                  <c:y val="-5.1766154928958646E-3"/>
                </c:manualLayout>
              </c:layout>
              <c:spPr>
                <a:noFill/>
                <a:ln w="25400">
                  <a:noFill/>
                </a:ln>
              </c:spPr>
              <c:txPr>
                <a:bodyPr/>
                <a:lstStyle/>
                <a:p>
                  <a:pPr algn="ctr" rtl="0">
                    <a:defRPr sz="825" b="1"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EACD-4DBF-AC0B-5E13D047423D}"/>
                </c:ext>
              </c:extLst>
            </c:dLbl>
            <c:dLbl>
              <c:idx val="2"/>
              <c:layout>
                <c:manualLayout>
                  <c:x val="3.204864916510701E-2"/>
                  <c:y val="-3.3112508981070203E-2"/>
                </c:manualLayout>
              </c:layout>
              <c:spPr>
                <a:noFill/>
                <a:ln w="25400">
                  <a:noFill/>
                </a:ln>
              </c:spPr>
              <c:txPr>
                <a:bodyPr/>
                <a:lstStyle/>
                <a:p>
                  <a:pPr algn="ctr" rtl="0">
                    <a:defRPr sz="825" b="1"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EACD-4DBF-AC0B-5E13D047423D}"/>
                </c:ext>
              </c:extLst>
            </c:dLbl>
            <c:spPr>
              <a:noFill/>
              <a:ln w="25400">
                <a:noFill/>
              </a:ln>
            </c:spPr>
            <c:txPr>
              <a:bodyPr wrap="square" lIns="38100" tIns="19050" rIns="38100" bIns="19050" anchor="ctr">
                <a:spAutoFit/>
              </a:bodyPr>
              <a:lstStyle/>
              <a:p>
                <a:pPr algn="ctr" rtl="0">
                  <a:defRPr sz="825" b="1"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PERCAPITA!$A$10:$A$12</c:f>
              <c:strCache>
                <c:ptCount val="3"/>
                <c:pt idx="0">
                  <c:v>Presupuesto IESS</c:v>
                </c:pt>
                <c:pt idx="1">
                  <c:v>Fondos Autogestion </c:v>
                </c:pt>
                <c:pt idx="2">
                  <c:v>Facturación Red Pública</c:v>
                </c:pt>
              </c:strCache>
            </c:strRef>
          </c:cat>
          <c:val>
            <c:numRef>
              <c:f>PERCAPITA!$C$10:$C$12</c:f>
              <c:numCache>
                <c:formatCode>#,##0.00_ ;\-#,##0.00\ </c:formatCode>
                <c:ptCount val="3"/>
                <c:pt idx="0">
                  <c:v>43.94</c:v>
                </c:pt>
                <c:pt idx="1">
                  <c:v>0</c:v>
                </c:pt>
                <c:pt idx="2">
                  <c:v>0</c:v>
                </c:pt>
              </c:numCache>
            </c:numRef>
          </c:val>
          <c:extLst xmlns:c16r2="http://schemas.microsoft.com/office/drawing/2015/06/chart">
            <c:ext xmlns:c16="http://schemas.microsoft.com/office/drawing/2014/chart" uri="{C3380CC4-5D6E-409C-BE32-E72D297353CC}">
              <c16:uniqueId val="{00000007-EACD-4DBF-AC0B-5E13D047423D}"/>
            </c:ext>
          </c:extLst>
        </c:ser>
        <c:dLbls>
          <c:showLegendKey val="0"/>
          <c:showVal val="0"/>
          <c:showCatName val="0"/>
          <c:showSerName val="0"/>
          <c:showPercent val="0"/>
          <c:showBubbleSize val="0"/>
        </c:dLbls>
        <c:gapWidth val="150"/>
        <c:shape val="cone"/>
        <c:axId val="232199680"/>
        <c:axId val="231764480"/>
        <c:axId val="0"/>
      </c:bar3DChart>
      <c:catAx>
        <c:axId val="2321996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s-EC"/>
          </a:p>
        </c:txPr>
        <c:crossAx val="231764480"/>
        <c:crosses val="autoZero"/>
        <c:auto val="1"/>
        <c:lblAlgn val="ctr"/>
        <c:lblOffset val="100"/>
        <c:tickLblSkip val="1"/>
        <c:tickMarkSkip val="1"/>
        <c:noMultiLvlLbl val="0"/>
      </c:catAx>
      <c:valAx>
        <c:axId val="231764480"/>
        <c:scaling>
          <c:orientation val="minMax"/>
        </c:scaling>
        <c:delete val="0"/>
        <c:axPos val="l"/>
        <c:numFmt formatCode="_(&quot;$&quot;* #,##0.00_);_(&quot;$&quot;* \(#,##0.00\);_(&quot;$&quot;* &quot;-&quot;??_);_(@_)" sourceLinked="1"/>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s-EC"/>
          </a:p>
        </c:txPr>
        <c:crossAx val="232199680"/>
        <c:crosses val="autoZero"/>
        <c:crossBetween val="between"/>
      </c:valAx>
      <c:spPr>
        <a:noFill/>
        <a:ln w="25400">
          <a:noFill/>
        </a:ln>
      </c:spPr>
    </c:plotArea>
    <c:plotVisOnly val="1"/>
    <c:dispBlanksAs val="gap"/>
    <c:showDLblsOverMax val="0"/>
  </c:chart>
  <c:spPr>
    <a:solidFill>
      <a:srgbClr val="CC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paperSize="9" orientation="landscape"/>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7"/>
      <c:rotY val="20"/>
      <c:depthPercent val="100"/>
      <c:rAngAx val="1"/>
    </c:view3D>
    <c:floor>
      <c:thickness val="0"/>
      <c:spPr>
        <a:solidFill>
          <a:srgbClr val="FFCC00"/>
        </a:solidFill>
        <a:ln w="3175">
          <a:solidFill>
            <a:srgbClr val="000000"/>
          </a:solidFill>
          <a:prstDash val="solid"/>
        </a:ln>
      </c:spPr>
    </c:floor>
    <c:sideWall>
      <c:thickness val="0"/>
      <c:spPr>
        <a:solidFill>
          <a:srgbClr val="99CC00"/>
        </a:solidFill>
        <a:ln w="12700">
          <a:solidFill>
            <a:srgbClr val="808080"/>
          </a:solidFill>
          <a:prstDash val="solid"/>
        </a:ln>
      </c:spPr>
    </c:sideWall>
    <c:backWall>
      <c:thickness val="0"/>
      <c:spPr>
        <a:solidFill>
          <a:srgbClr val="99CC00"/>
        </a:solidFill>
        <a:ln w="12700">
          <a:solidFill>
            <a:srgbClr val="808080"/>
          </a:solidFill>
          <a:prstDash val="solid"/>
        </a:ln>
      </c:spPr>
    </c:backWall>
    <c:plotArea>
      <c:layout>
        <c:manualLayout>
          <c:layoutTarget val="inner"/>
          <c:xMode val="edge"/>
          <c:yMode val="edge"/>
          <c:x val="8.1005697076991692E-2"/>
          <c:y val="7.8651901147464079E-2"/>
          <c:w val="0.58100637903497487"/>
          <c:h val="0.74157506796180428"/>
        </c:manualLayout>
      </c:layout>
      <c:bar3DChart>
        <c:barDir val="col"/>
        <c:grouping val="clustered"/>
        <c:varyColors val="0"/>
        <c:ser>
          <c:idx val="0"/>
          <c:order val="0"/>
          <c:tx>
            <c:strRef>
              <c:f>'GASTOS MUN.'!$A$13</c:f>
              <c:strCache>
                <c:ptCount val="1"/>
                <c:pt idx="0">
                  <c:v>TOTAL PRESUPUESTO MUNICIPAL</c:v>
                </c:pt>
              </c:strCache>
            </c:strRef>
          </c:tx>
          <c:spPr>
            <a:solidFill>
              <a:srgbClr val="9999FF"/>
            </a:solidFill>
            <a:ln w="12700">
              <a:solidFill>
                <a:srgbClr val="000000"/>
              </a:solidFill>
              <a:prstDash val="solid"/>
            </a:ln>
          </c:spPr>
          <c:invertIfNegative val="0"/>
          <c:dLbls>
            <c:dLbl>
              <c:idx val="0"/>
              <c:layout>
                <c:manualLayout>
                  <c:x val="0.69889193300630592"/>
                  <c:y val="-7.6564256897564492E-2"/>
                </c:manualLayout>
              </c:layout>
              <c:numFmt formatCode="###,000" sourceLinked="0"/>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FA9-429F-BACC-C006B207E67E}"/>
                </c:ext>
              </c:extLst>
            </c:dLbl>
            <c:dLbl>
              <c:idx val="1"/>
              <c:layout>
                <c:manualLayout>
                  <c:xMode val="edge"/>
                  <c:yMode val="edge"/>
                  <c:x val="0.24860369102938829"/>
                  <c:y val="0.3033716187116472"/>
                </c:manualLayout>
              </c:layout>
              <c:numFmt formatCode="###,000" sourceLinked="0"/>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FA9-429F-BACC-C006B207E67E}"/>
                </c:ext>
              </c:extLst>
            </c:dLbl>
            <c:dLbl>
              <c:idx val="4"/>
              <c:layout>
                <c:manualLayout>
                  <c:xMode val="edge"/>
                  <c:yMode val="edge"/>
                  <c:x val="0.53072698084925596"/>
                  <c:y val="0.16853978817313733"/>
                </c:manualLayout>
              </c:layout>
              <c:numFmt formatCode="###,000" sourceLinked="0"/>
              <c:spPr>
                <a:noFill/>
                <a:ln w="25400">
                  <a:noFill/>
                </a:ln>
              </c:spPr>
              <c:txPr>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FA9-429F-BACC-C006B207E67E}"/>
                </c:ext>
              </c:extLst>
            </c:dLbl>
            <c:numFmt formatCode="###,000" sourceLinked="0"/>
            <c:spPr>
              <a:noFill/>
              <a:ln w="25400">
                <a:noFill/>
              </a:ln>
            </c:spPr>
            <c:txPr>
              <a:bodyPr wrap="square" lIns="38100" tIns="19050" rIns="38100" bIns="19050" anchor="ctr">
                <a:spAutoFit/>
              </a:bodyPr>
              <a:lstStyle/>
              <a:p>
                <a:pPr algn="ctr" rtl="1">
                  <a:defRPr sz="62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'GASTOS MUN.'!$B$12:$B$12</c:f>
              <c:strCache>
                <c:ptCount val="1"/>
                <c:pt idx="0">
                  <c:v>CUENCA</c:v>
                </c:pt>
              </c:strCache>
            </c:strRef>
          </c:cat>
          <c:val>
            <c:numRef>
              <c:f>'GASTOS MUN.'!$B$13:$B$13</c:f>
              <c:numCache>
                <c:formatCode>General</c:formatCode>
                <c:ptCount val="1"/>
              </c:numCache>
            </c:numRef>
          </c:val>
          <c:extLst xmlns:c16r2="http://schemas.microsoft.com/office/drawing/2015/06/chart">
            <c:ext xmlns:c16="http://schemas.microsoft.com/office/drawing/2014/chart" uri="{C3380CC4-5D6E-409C-BE32-E72D297353CC}">
              <c16:uniqueId val="{00000003-2FA9-429F-BACC-C006B207E67E}"/>
            </c:ext>
          </c:extLst>
        </c:ser>
        <c:ser>
          <c:idx val="1"/>
          <c:order val="1"/>
          <c:tx>
            <c:strRef>
              <c:f>'GASTOS MUN.'!$A$14</c:f>
              <c:strCache>
                <c:ptCount val="1"/>
                <c:pt idx="0">
                  <c:v>TOTAL PRESUPUESTO ASIGNADO EN SALUD MUNICIPAL</c:v>
                </c:pt>
              </c:strCache>
            </c:strRef>
          </c:tx>
          <c:spPr>
            <a:solidFill>
              <a:srgbClr val="993366"/>
            </a:solidFill>
            <a:ln w="12700">
              <a:solidFill>
                <a:srgbClr val="000000"/>
              </a:solidFill>
              <a:prstDash val="solid"/>
            </a:ln>
          </c:spPr>
          <c:invertIfNegative val="0"/>
          <c:cat>
            <c:strRef>
              <c:f>'GASTOS MUN.'!$B$12:$B$12</c:f>
              <c:strCache>
                <c:ptCount val="1"/>
                <c:pt idx="0">
                  <c:v>CUENCA</c:v>
                </c:pt>
              </c:strCache>
            </c:strRef>
          </c:cat>
          <c:val>
            <c:numRef>
              <c:f>'GASTOS MUN.'!$B$14:$B$14</c:f>
              <c:numCache>
                <c:formatCode>General</c:formatCode>
                <c:ptCount val="1"/>
              </c:numCache>
            </c:numRef>
          </c:val>
          <c:extLst xmlns:c16r2="http://schemas.microsoft.com/office/drawing/2015/06/chart">
            <c:ext xmlns:c16="http://schemas.microsoft.com/office/drawing/2014/chart" uri="{C3380CC4-5D6E-409C-BE32-E72D297353CC}">
              <c16:uniqueId val="{00000004-2FA9-429F-BACC-C006B207E67E}"/>
            </c:ext>
          </c:extLst>
        </c:ser>
        <c:dLbls>
          <c:showLegendKey val="0"/>
          <c:showVal val="0"/>
          <c:showCatName val="0"/>
          <c:showSerName val="0"/>
          <c:showPercent val="0"/>
          <c:showBubbleSize val="0"/>
        </c:dLbls>
        <c:gapWidth val="150"/>
        <c:shape val="box"/>
        <c:axId val="231882240"/>
        <c:axId val="231766208"/>
        <c:axId val="0"/>
      </c:bar3DChart>
      <c:catAx>
        <c:axId val="23188224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550" b="0" i="0" u="none" strike="noStrike" baseline="0">
                <a:solidFill>
                  <a:srgbClr val="000000"/>
                </a:solidFill>
                <a:latin typeface="Arial"/>
                <a:ea typeface="Arial"/>
                <a:cs typeface="Arial"/>
              </a:defRPr>
            </a:pPr>
            <a:endParaRPr lang="es-EC"/>
          </a:p>
        </c:txPr>
        <c:crossAx val="231766208"/>
        <c:crosses val="autoZero"/>
        <c:auto val="1"/>
        <c:lblAlgn val="ctr"/>
        <c:lblOffset val="100"/>
        <c:tickLblSkip val="1"/>
        <c:tickMarkSkip val="1"/>
        <c:noMultiLvlLbl val="0"/>
      </c:catAx>
      <c:valAx>
        <c:axId val="2317662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Arial"/>
                <a:ea typeface="Arial"/>
                <a:cs typeface="Arial"/>
              </a:defRPr>
            </a:pPr>
            <a:endParaRPr lang="es-EC"/>
          </a:p>
        </c:txPr>
        <c:crossAx val="231882240"/>
        <c:crosses val="autoZero"/>
        <c:crossBetween val="between"/>
      </c:valAx>
      <c:spPr>
        <a:noFill/>
        <a:ln w="25400">
          <a:noFill/>
        </a:ln>
      </c:spPr>
    </c:plotArea>
    <c:legend>
      <c:legendPos val="r"/>
      <c:layout>
        <c:manualLayout>
          <c:xMode val="edge"/>
          <c:yMode val="edge"/>
          <c:x val="0.78771067024443164"/>
          <c:y val="8.4269662921348312E-2"/>
          <c:w val="0.19832431560580066"/>
          <c:h val="0.89887876375003684"/>
        </c:manualLayout>
      </c:layout>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Arial"/>
              <a:ea typeface="Arial"/>
              <a:cs typeface="Arial"/>
            </a:defRPr>
          </a:pPr>
          <a:endParaRPr lang="es-EC"/>
        </a:p>
      </c:txPr>
    </c:legend>
    <c:plotVisOnly val="1"/>
    <c:dispBlanksAs val="gap"/>
    <c:showDLblsOverMax val="0"/>
  </c:chart>
  <c:spPr>
    <a:solidFill>
      <a:srgbClr val="FFFFCC"/>
    </a:solidFill>
    <a:ln w="3175">
      <a:solidFill>
        <a:srgbClr val="000000"/>
      </a:solidFill>
      <a:prstDash val="solid"/>
    </a:ln>
    <a:effectLst>
      <a:outerShdw dist="35921" dir="2700000" algn="br">
        <a:srgbClr val="000000"/>
      </a:outerShdw>
    </a:effectLst>
  </c:spPr>
  <c:txPr>
    <a:bodyPr/>
    <a:lstStyle/>
    <a:p>
      <a:pPr>
        <a:defRPr sz="90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129479476222497"/>
          <c:y val="4.790419161676647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EC"/>
        </a:p>
      </c:txPr>
    </c:title>
    <c:autoTitleDeleted val="0"/>
    <c:view3D>
      <c:rotX val="15"/>
      <c:hPercent val="33"/>
      <c:rotY val="20"/>
      <c:depthPercent val="100"/>
      <c:rAngAx val="1"/>
    </c:view3D>
    <c:floor>
      <c:thickness val="0"/>
      <c:spPr>
        <a:solidFill>
          <a:srgbClr val="FFCC00"/>
        </a:solidFill>
        <a:ln w="3175">
          <a:solidFill>
            <a:srgbClr val="000000"/>
          </a:solidFill>
          <a:prstDash val="solid"/>
        </a:ln>
      </c:spPr>
    </c:floor>
    <c:sideWall>
      <c:thickness val="0"/>
      <c:spPr>
        <a:solidFill>
          <a:srgbClr val="CCFFCC"/>
        </a:solidFill>
        <a:ln w="12700">
          <a:solidFill>
            <a:srgbClr val="808080"/>
          </a:solidFill>
          <a:prstDash val="solid"/>
        </a:ln>
      </c:spPr>
    </c:sideWall>
    <c:backWall>
      <c:thickness val="0"/>
      <c:spPr>
        <a:solidFill>
          <a:srgbClr val="CCFFCC"/>
        </a:solidFill>
        <a:ln w="12700">
          <a:solidFill>
            <a:srgbClr val="808080"/>
          </a:solidFill>
          <a:prstDash val="solid"/>
        </a:ln>
      </c:spPr>
    </c:backWall>
    <c:plotArea>
      <c:layout>
        <c:manualLayout>
          <c:layoutTarget val="inner"/>
          <c:xMode val="edge"/>
          <c:yMode val="edge"/>
          <c:x val="0.11570279060883321"/>
          <c:y val="0.24550898203592814"/>
          <c:w val="0.84573230278361411"/>
          <c:h val="0.52694610778443118"/>
        </c:manualLayout>
      </c:layout>
      <c:bar3DChart>
        <c:barDir val="col"/>
        <c:grouping val="clustered"/>
        <c:varyColors val="0"/>
        <c:ser>
          <c:idx val="0"/>
          <c:order val="0"/>
          <c:tx>
            <c:strRef>
              <c:f>'GASTOS MUN.'!$A$14</c:f>
              <c:strCache>
                <c:ptCount val="1"/>
                <c:pt idx="0">
                  <c:v>TOTAL PRESUPUESTO ASIGNADO EN SALUD MUNICIPAL</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'GASTOS MUN.'!$D$14</c:f>
              <c:numCache>
                <c:formatCode>0.00</c:formatCode>
                <c:ptCount val="1"/>
              </c:numCache>
            </c:numRef>
          </c:val>
          <c:extLst xmlns:c16r2="http://schemas.microsoft.com/office/drawing/2015/06/chart">
            <c:ext xmlns:c16="http://schemas.microsoft.com/office/drawing/2014/chart" uri="{C3380CC4-5D6E-409C-BE32-E72D297353CC}">
              <c16:uniqueId val="{00000000-C2C8-4FD1-B04A-E1811A91E12D}"/>
            </c:ext>
          </c:extLst>
        </c:ser>
        <c:dLbls>
          <c:showLegendKey val="0"/>
          <c:showVal val="0"/>
          <c:showCatName val="0"/>
          <c:showSerName val="0"/>
          <c:showPercent val="0"/>
          <c:showBubbleSize val="0"/>
        </c:dLbls>
        <c:gapWidth val="150"/>
        <c:shape val="box"/>
        <c:axId val="231904256"/>
        <c:axId val="232374848"/>
        <c:axId val="0"/>
      </c:bar3DChart>
      <c:catAx>
        <c:axId val="2319042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EC"/>
          </a:p>
        </c:txPr>
        <c:crossAx val="232374848"/>
        <c:crosses val="autoZero"/>
        <c:auto val="1"/>
        <c:lblAlgn val="ctr"/>
        <c:lblOffset val="100"/>
        <c:tickLblSkip val="1"/>
        <c:tickMarkSkip val="1"/>
        <c:noMultiLvlLbl val="0"/>
      </c:catAx>
      <c:valAx>
        <c:axId val="232374848"/>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C"/>
          </a:p>
        </c:txPr>
        <c:crossAx val="231904256"/>
        <c:crosses val="autoZero"/>
        <c:crossBetween val="between"/>
      </c:valAx>
      <c:spPr>
        <a:noFill/>
        <a:ln w="25400">
          <a:noFill/>
        </a:ln>
      </c:spPr>
    </c:plotArea>
    <c:plotVisOnly val="1"/>
    <c:dispBlanksAs val="gap"/>
    <c:showDLblsOverMax val="0"/>
  </c:chart>
  <c:spPr>
    <a:solidFill>
      <a:srgbClr val="FFFFCC"/>
    </a:solidFill>
    <a:ln w="3175">
      <a:solidFill>
        <a:srgbClr val="000000"/>
      </a:solidFill>
      <a:prstDash val="solid"/>
    </a:ln>
    <a:effectLst>
      <a:outerShdw dist="35921" dir="2700000" algn="br">
        <a:srgbClr val="000000"/>
      </a:outerShdw>
    </a:effectLst>
  </c:spPr>
  <c:txPr>
    <a:bodyPr/>
    <a:lstStyle/>
    <a:p>
      <a:pPr>
        <a:defRPr sz="85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3"/>
      <c:rotY val="20"/>
      <c:depthPercent val="100"/>
      <c:rAngAx val="1"/>
    </c:view3D>
    <c:floor>
      <c:thickness val="0"/>
      <c:spPr>
        <a:solidFill>
          <a:srgbClr val="C0C0C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0.11753731343283583"/>
          <c:y val="6.6667000535860055E-2"/>
          <c:w val="0.87313432835820892"/>
          <c:h val="0.65128531292724823"/>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1.1448858071845468E-2"/>
                  <c:y val="-4.2008082100919289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96C0-4F68-93F6-949F987BF597}"/>
                </c:ext>
              </c:extLst>
            </c:dLbl>
            <c:dLbl>
              <c:idx val="1"/>
              <c:layout>
                <c:manualLayout>
                  <c:x val="1.4255690053668677E-2"/>
                  <c:y val="-4.4488152442203943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96C0-4F68-93F6-949F987BF597}"/>
                </c:ext>
              </c:extLst>
            </c:dLbl>
            <c:dLbl>
              <c:idx val="2"/>
              <c:layout>
                <c:manualLayout>
                  <c:x val="1.1403415990911631E-2"/>
                  <c:y val="-6.4697344286371652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6C0-4F68-93F6-949F987BF597}"/>
                </c:ext>
              </c:extLst>
            </c:dLbl>
            <c:dLbl>
              <c:idx val="3"/>
              <c:layout>
                <c:manualLayout>
                  <c:x val="1.0416813569945498E-2"/>
                  <c:y val="-4.2747985214431947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6C0-4F68-93F6-949F987BF597}"/>
                </c:ext>
              </c:extLst>
            </c:dLbl>
            <c:dLbl>
              <c:idx val="4"/>
              <c:layout>
                <c:manualLayout>
                  <c:x val="2.0624240999725721E-2"/>
                  <c:y val="-4.4902638959636872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6C0-4F68-93F6-949F987BF597}"/>
                </c:ext>
              </c:extLst>
            </c:dLbl>
            <c:dLbl>
              <c:idx val="5"/>
              <c:layout>
                <c:manualLayout>
                  <c:x val="1.7771966936968621E-2"/>
                  <c:y val="-4.6338536395534313E-2"/>
                </c:manualLayout>
              </c:layout>
              <c:spPr>
                <a:noFill/>
                <a:ln w="25400">
                  <a:noFill/>
                </a:ln>
              </c:spPr>
              <c:txPr>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6C0-4F68-93F6-949F987BF597}"/>
                </c:ext>
              </c:extLst>
            </c:dLbl>
            <c:spPr>
              <a:noFill/>
              <a:ln w="25400">
                <a:noFill/>
              </a:ln>
            </c:spPr>
            <c:txPr>
              <a:bodyPr wrap="square" lIns="38100" tIns="19050" rIns="38100" bIns="19050" anchor="ctr">
                <a:spAutoFit/>
              </a:bodyPr>
              <a:lstStyle/>
              <a:p>
                <a:pPr algn="ctr" rtl="1">
                  <a:defRPr sz="8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 US-SMB'!$C$13:$C$18</c:f>
              <c:strCache>
                <c:ptCount val="6"/>
                <c:pt idx="0">
                  <c:v>CANTON SAN MIGUEL DE LOS BANCOS</c:v>
                </c:pt>
                <c:pt idx="1">
                  <c:v>CANTON PEDRO VICENTE MALDONADO</c:v>
                </c:pt>
                <c:pt idx="2">
                  <c:v>CANTON QUITO - PROV. PICHINCHA</c:v>
                </c:pt>
                <c:pt idx="3">
                  <c:v>CANTON PUERTO QUITO</c:v>
                </c:pt>
                <c:pt idx="4">
                  <c:v>CANTON SANTO DGO. COLORADOS</c:v>
                </c:pt>
                <c:pt idx="5">
                  <c:v>PROVINCIA DE IMBABURA</c:v>
                </c:pt>
              </c:strCache>
            </c:strRef>
          </c:cat>
          <c:val>
            <c:numRef>
              <c:f>'% US-SMB'!$G$13:$G$18</c:f>
              <c:numCache>
                <c:formatCode>0.00</c:formatCode>
                <c:ptCount val="6"/>
                <c:pt idx="0">
                  <c:v>92.996108949416339</c:v>
                </c:pt>
                <c:pt idx="1">
                  <c:v>3.6316472114137488</c:v>
                </c:pt>
                <c:pt idx="2">
                  <c:v>0.9079118028534372</c:v>
                </c:pt>
                <c:pt idx="3">
                  <c:v>1.1673151750972763</c:v>
                </c:pt>
                <c:pt idx="4">
                  <c:v>0.77821011673151752</c:v>
                </c:pt>
                <c:pt idx="5">
                  <c:v>0.51880674448767827</c:v>
                </c:pt>
              </c:numCache>
            </c:numRef>
          </c:val>
          <c:extLst xmlns:c16r2="http://schemas.microsoft.com/office/drawing/2015/06/chart">
            <c:ext xmlns:c16="http://schemas.microsoft.com/office/drawing/2014/chart" uri="{C3380CC4-5D6E-409C-BE32-E72D297353CC}">
              <c16:uniqueId val="{00000006-96C0-4F68-93F6-949F987BF597}"/>
            </c:ext>
          </c:extLst>
        </c:ser>
        <c:dLbls>
          <c:showLegendKey val="0"/>
          <c:showVal val="0"/>
          <c:showCatName val="0"/>
          <c:showSerName val="0"/>
          <c:showPercent val="0"/>
          <c:showBubbleSize val="0"/>
        </c:dLbls>
        <c:gapWidth val="150"/>
        <c:shape val="box"/>
        <c:axId val="231178240"/>
        <c:axId val="232376576"/>
        <c:axId val="0"/>
      </c:bar3DChart>
      <c:catAx>
        <c:axId val="23117824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500" b="0" i="0" u="none" strike="noStrike" baseline="0">
                <a:solidFill>
                  <a:srgbClr val="000000"/>
                </a:solidFill>
                <a:latin typeface="Arial"/>
                <a:ea typeface="Arial"/>
                <a:cs typeface="Arial"/>
              </a:defRPr>
            </a:pPr>
            <a:endParaRPr lang="es-EC"/>
          </a:p>
        </c:txPr>
        <c:crossAx val="232376576"/>
        <c:crosses val="autoZero"/>
        <c:auto val="1"/>
        <c:lblAlgn val="ctr"/>
        <c:lblOffset val="100"/>
        <c:tickLblSkip val="1"/>
        <c:tickMarkSkip val="1"/>
        <c:noMultiLvlLbl val="0"/>
      </c:catAx>
      <c:valAx>
        <c:axId val="23237657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C"/>
          </a:p>
        </c:txPr>
        <c:crossAx val="23117824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414316702819959E-2"/>
          <c:y val="5.7692443125664641E-2"/>
          <c:w val="0.9219088937093276"/>
          <c:h val="0.62980917078850562"/>
        </c:manualLayout>
      </c:layout>
      <c:barChart>
        <c:barDir val="col"/>
        <c:grouping val="clustered"/>
        <c:varyColors val="0"/>
        <c:ser>
          <c:idx val="0"/>
          <c:order val="0"/>
          <c:tx>
            <c:strRef>
              <c:f>'MORB GENERA'!$D$8</c:f>
              <c:strCache>
                <c:ptCount val="1"/>
              </c:strCache>
            </c:strRef>
          </c:tx>
          <c:spPr>
            <a:solidFill>
              <a:srgbClr val="9999FF"/>
            </a:solidFill>
            <a:ln w="12700">
              <a:solidFill>
                <a:srgbClr val="000000"/>
              </a:solidFill>
              <a:prstDash val="solid"/>
            </a:ln>
          </c:spPr>
          <c:invertIfNegative val="0"/>
          <c:cat>
            <c:strRef>
              <c:f>'MORB GENERA'!$C$9:$C$17</c:f>
              <c:strCache>
                <c:ptCount val="9"/>
                <c:pt idx="0">
                  <c:v>AMIGDALITIS AGUDA</c:v>
                </c:pt>
                <c:pt idx="1">
                  <c:v>DIARREA Y GASTROENTERITIS DE PRESUNTO ORIGEN INFECCIOSO</c:v>
                </c:pt>
                <c:pt idx="2">
                  <c:v>INFECCION DE VIAS URINARIAS</c:v>
                </c:pt>
                <c:pt idx="3">
                  <c:v>FARINGITIS  AGUDA </c:v>
                </c:pt>
                <c:pt idx="4">
                  <c:v>HIPERTENSION ESENCIAL (PRIMARIA)</c:v>
                </c:pt>
                <c:pt idx="5">
                  <c:v>RINOFARINGITIS AGUDA [RESFRIADO COMUN]</c:v>
                </c:pt>
                <c:pt idx="6">
                  <c:v>LUMBAGO NO ESPECIFICADO</c:v>
                </c:pt>
                <c:pt idx="7">
                  <c:v>INFECCIONES AGUDAS DE LAS VIAS RESPIRATORIAS SUPERIORES, DE SITIOS MULTIPLES O N</c:v>
                </c:pt>
                <c:pt idx="8">
                  <c:v>PARASITOSIS INTESTINAL, SIN OTRA ESPECIFICACION</c:v>
                </c:pt>
              </c:strCache>
            </c:strRef>
          </c:cat>
          <c:val>
            <c:numRef>
              <c:f>'MORB GENERA'!$D$9:$D$17</c:f>
              <c:numCache>
                <c:formatCode>General</c:formatCode>
                <c:ptCount val="9"/>
              </c:numCache>
            </c:numRef>
          </c:val>
          <c:extLst xmlns:c16r2="http://schemas.microsoft.com/office/drawing/2015/06/chart">
            <c:ext xmlns:c16="http://schemas.microsoft.com/office/drawing/2014/chart" uri="{C3380CC4-5D6E-409C-BE32-E72D297353CC}">
              <c16:uniqueId val="{00000000-2BEB-4DEF-81C9-0A9BD41856F1}"/>
            </c:ext>
          </c:extLst>
        </c:ser>
        <c:ser>
          <c:idx val="2"/>
          <c:order val="1"/>
          <c:tx>
            <c:strRef>
              <c:f>'MORB GENERA'!$F$8</c:f>
              <c:strCache>
                <c:ptCount val="1"/>
                <c:pt idx="0">
                  <c:v>  % </c:v>
                </c:pt>
              </c:strCache>
            </c:strRef>
          </c:tx>
          <c:spPr>
            <a:solidFill>
              <a:srgbClr val="3366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5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'MORB GENERA'!$C$9:$C$17</c:f>
              <c:strCache>
                <c:ptCount val="9"/>
                <c:pt idx="0">
                  <c:v>AMIGDALITIS AGUDA</c:v>
                </c:pt>
                <c:pt idx="1">
                  <c:v>DIARREA Y GASTROENTERITIS DE PRESUNTO ORIGEN INFECCIOSO</c:v>
                </c:pt>
                <c:pt idx="2">
                  <c:v>INFECCION DE VIAS URINARIAS</c:v>
                </c:pt>
                <c:pt idx="3">
                  <c:v>FARINGITIS  AGUDA </c:v>
                </c:pt>
                <c:pt idx="4">
                  <c:v>HIPERTENSION ESENCIAL (PRIMARIA)</c:v>
                </c:pt>
                <c:pt idx="5">
                  <c:v>RINOFARINGITIS AGUDA [RESFRIADO COMUN]</c:v>
                </c:pt>
                <c:pt idx="6">
                  <c:v>LUMBAGO NO ESPECIFICADO</c:v>
                </c:pt>
                <c:pt idx="7">
                  <c:v>INFECCIONES AGUDAS DE LAS VIAS RESPIRATORIAS SUPERIORES, DE SITIOS MULTIPLES O N</c:v>
                </c:pt>
                <c:pt idx="8">
                  <c:v>PARASITOSIS INTESTINAL, SIN OTRA ESPECIFICACION</c:v>
                </c:pt>
              </c:strCache>
            </c:strRef>
          </c:cat>
          <c:val>
            <c:numRef>
              <c:f>'MORB GENERA'!$F$9:$F$18</c:f>
              <c:numCache>
                <c:formatCode>_ * #,##0.0_ ;_ * \-#,##0.0_ ;_ * "-"??_ ;_ @_ </c:formatCode>
                <c:ptCount val="10"/>
                <c:pt idx="0">
                  <c:v>12.562189054726367</c:v>
                </c:pt>
                <c:pt idx="1">
                  <c:v>4.9928926794598434</c:v>
                </c:pt>
                <c:pt idx="2">
                  <c:v>5.2594171997157071</c:v>
                </c:pt>
                <c:pt idx="3">
                  <c:v>22.761194029850746</c:v>
                </c:pt>
                <c:pt idx="4">
                  <c:v>12.331201137171286</c:v>
                </c:pt>
                <c:pt idx="5">
                  <c:v>16.915422885572138</c:v>
                </c:pt>
                <c:pt idx="6">
                  <c:v>6.2899786780383797</c:v>
                </c:pt>
                <c:pt idx="7">
                  <c:v>0.87064676616915426</c:v>
                </c:pt>
                <c:pt idx="8">
                  <c:v>12.526652452025587</c:v>
                </c:pt>
                <c:pt idx="9">
                  <c:v>5.4904051172707886</c:v>
                </c:pt>
              </c:numCache>
            </c:numRef>
          </c:val>
          <c:extLst xmlns:c16r2="http://schemas.microsoft.com/office/drawing/2015/06/chart">
            <c:ext xmlns:c16="http://schemas.microsoft.com/office/drawing/2014/chart" uri="{C3380CC4-5D6E-409C-BE32-E72D297353CC}">
              <c16:uniqueId val="{00000001-2BEB-4DEF-81C9-0A9BD41856F1}"/>
            </c:ext>
          </c:extLst>
        </c:ser>
        <c:dLbls>
          <c:showLegendKey val="0"/>
          <c:showVal val="0"/>
          <c:showCatName val="0"/>
          <c:showSerName val="0"/>
          <c:showPercent val="0"/>
          <c:showBubbleSize val="0"/>
        </c:dLbls>
        <c:gapWidth val="150"/>
        <c:axId val="206875648"/>
        <c:axId val="206568768"/>
      </c:barChart>
      <c:catAx>
        <c:axId val="206875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425" b="0" i="0" u="none" strike="noStrike" baseline="0">
                <a:solidFill>
                  <a:srgbClr val="000000"/>
                </a:solidFill>
                <a:latin typeface="Arial"/>
                <a:ea typeface="Arial"/>
                <a:cs typeface="Arial"/>
              </a:defRPr>
            </a:pPr>
            <a:endParaRPr lang="es-EC"/>
          </a:p>
        </c:txPr>
        <c:crossAx val="206568768"/>
        <c:crosses val="autoZero"/>
        <c:auto val="1"/>
        <c:lblAlgn val="ctr"/>
        <c:lblOffset val="100"/>
        <c:tickLblSkip val="2"/>
        <c:tickMarkSkip val="1"/>
        <c:noMultiLvlLbl val="0"/>
      </c:catAx>
      <c:valAx>
        <c:axId val="2065687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s-EC"/>
          </a:p>
        </c:txPr>
        <c:crossAx val="206875648"/>
        <c:crosses val="autoZero"/>
        <c:crossBetween val="between"/>
      </c:valAx>
      <c:spPr>
        <a:solidFill>
          <a:srgbClr val="FF99CC"/>
        </a:solidFill>
        <a:ln w="12700">
          <a:solidFill>
            <a:srgbClr val="808080"/>
          </a:solidFill>
          <a:prstDash val="solid"/>
        </a:ln>
      </c:spPr>
    </c:plotArea>
    <c:plotVisOnly val="1"/>
    <c:dispBlanksAs val="gap"/>
    <c:showDLblsOverMax val="0"/>
  </c:chart>
  <c:spPr>
    <a:solidFill>
      <a:srgbClr val="CCFFCC"/>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C"/>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'MORB GENERA'!$C$30:$C$39</c:f>
              <c:numCache>
                <c:formatCode>General</c:formatCode>
                <c:ptCount val="10"/>
              </c:numCache>
            </c:numRef>
          </c:cat>
          <c:val>
            <c:numRef>
              <c:f>'MORB GENERA'!$D$30:$D$39</c:f>
              <c:numCache>
                <c:formatCode>General</c:formatCode>
                <c:ptCount val="10"/>
              </c:numCache>
            </c:numRef>
          </c:val>
          <c:extLst xmlns:c16r2="http://schemas.microsoft.com/office/drawing/2015/06/chart">
            <c:ext xmlns:c16="http://schemas.microsoft.com/office/drawing/2014/chart" uri="{C3380CC4-5D6E-409C-BE32-E72D297353CC}">
              <c16:uniqueId val="{00000000-CD9C-4592-B60E-59735B1677C3}"/>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'MORB GENERA'!$C$30:$C$39</c:f>
              <c:numCache>
                <c:formatCode>General</c:formatCode>
                <c:ptCount val="10"/>
              </c:numCache>
            </c:numRef>
          </c:cat>
          <c:val>
            <c:numRef>
              <c:f>'MORB GENERA'!$F$30:$F$39</c:f>
              <c:numCache>
                <c:formatCode>_ * #,##0.0_ ;_ * \-#,##0.0_ ;_ * "-"??_ ;_ @_ </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CD9C-4592-B60E-59735B1677C3}"/>
            </c:ext>
          </c:extLst>
        </c:ser>
        <c:dLbls>
          <c:showLegendKey val="0"/>
          <c:showVal val="0"/>
          <c:showCatName val="0"/>
          <c:showSerName val="0"/>
          <c:showPercent val="0"/>
          <c:showBubbleSize val="0"/>
        </c:dLbls>
        <c:gapWidth val="75"/>
        <c:axId val="209311232"/>
        <c:axId val="207161024"/>
      </c:barChart>
      <c:catAx>
        <c:axId val="20931123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C"/>
          </a:p>
        </c:txPr>
        <c:crossAx val="207161024"/>
        <c:crosses val="autoZero"/>
        <c:auto val="1"/>
        <c:lblAlgn val="ctr"/>
        <c:lblOffset val="100"/>
        <c:noMultiLvlLbl val="0"/>
      </c:catAx>
      <c:valAx>
        <c:axId val="207161024"/>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C"/>
          </a:p>
        </c:txPr>
        <c:crossAx val="209311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C"/>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05980066445183E-2"/>
          <c:y val="4.0229885057471264E-2"/>
          <c:w val="0.93521594684385378"/>
          <c:h val="0.89367816091954022"/>
        </c:manualLayout>
      </c:layout>
      <c:barChart>
        <c:barDir val="col"/>
        <c:grouping val="clustered"/>
        <c:varyColors val="0"/>
        <c:ser>
          <c:idx val="0"/>
          <c:order val="0"/>
          <c:invertIfNegative val="0"/>
          <c:cat>
            <c:numRef>
              <c:f>'MORB GENERA'!$C$45:$C$54</c:f>
              <c:numCache>
                <c:formatCode>General</c:formatCode>
                <c:ptCount val="10"/>
              </c:numCache>
            </c:numRef>
          </c:cat>
          <c:val>
            <c:numRef>
              <c:f>'MORB GENERA'!$D$45:$D$54</c:f>
              <c:numCache>
                <c:formatCode>General</c:formatCode>
                <c:ptCount val="10"/>
              </c:numCache>
            </c:numRef>
          </c:val>
          <c:extLst xmlns:c16r2="http://schemas.microsoft.com/office/drawing/2015/06/chart">
            <c:ext xmlns:c16="http://schemas.microsoft.com/office/drawing/2014/chart" uri="{C3380CC4-5D6E-409C-BE32-E72D297353CC}">
              <c16:uniqueId val="{00000000-15D0-4011-A681-D5DE9E8B27F4}"/>
            </c:ext>
          </c:extLst>
        </c:ser>
        <c:ser>
          <c:idx val="1"/>
          <c:order val="1"/>
          <c:invertIfNegative val="0"/>
          <c:cat>
            <c:numRef>
              <c:f>'MORB GENERA'!$C$45:$C$54</c:f>
              <c:numCache>
                <c:formatCode>General</c:formatCode>
                <c:ptCount val="10"/>
              </c:numCache>
            </c:numRef>
          </c:cat>
          <c:val>
            <c:numRef>
              <c:f>'MORB GENERA'!$F$45:$F$54</c:f>
              <c:numCache>
                <c:formatCode>_ * #,##0.0_ ;_ * \-#,##0.0_ ;_ * "-"??_ ;_ @_ </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15D0-4011-A681-D5DE9E8B27F4}"/>
            </c:ext>
          </c:extLst>
        </c:ser>
        <c:dLbls>
          <c:showLegendKey val="0"/>
          <c:showVal val="0"/>
          <c:showCatName val="0"/>
          <c:showSerName val="0"/>
          <c:showPercent val="0"/>
          <c:showBubbleSize val="0"/>
        </c:dLbls>
        <c:gapWidth val="150"/>
        <c:axId val="209312256"/>
        <c:axId val="207162752"/>
      </c:barChart>
      <c:catAx>
        <c:axId val="20931225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C"/>
          </a:p>
        </c:txPr>
        <c:crossAx val="207162752"/>
        <c:crosses val="autoZero"/>
        <c:auto val="1"/>
        <c:lblAlgn val="ctr"/>
        <c:lblOffset val="100"/>
        <c:noMultiLvlLbl val="0"/>
      </c:catAx>
      <c:valAx>
        <c:axId val="207162752"/>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C"/>
          </a:p>
        </c:txPr>
        <c:crossAx val="209312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'MORB SDS INF.'!$D$9</c:f>
              <c:strCache>
                <c:ptCount val="1"/>
                <c:pt idx="0">
                  <c:v>  % </c:v>
                </c:pt>
              </c:strCache>
            </c:strRef>
          </c:tx>
          <c:spPr>
            <a:solidFill>
              <a:srgbClr val="3366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0">
                  <a:defRPr sz="200"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'MORB SDS INF.'!$B$10:$B$15</c:f>
              <c:strCache>
                <c:ptCount val="5"/>
                <c:pt idx="0">
                  <c:v>ENFERMEDADES DIARREICAS AGUDAS </c:v>
                </c:pt>
                <c:pt idx="1">
                  <c:v>RINOFARINGITIS AGUDA </c:v>
                </c:pt>
                <c:pt idx="2">
                  <c:v>DESNUTRICION</c:v>
                </c:pt>
                <c:pt idx="3">
                  <c:v>PARASITOSIS INTESTINAL /SIN ESPECIF</c:v>
                </c:pt>
                <c:pt idx="4">
                  <c:v>INFECCIONES RESPIRATORIAS AGUDAS</c:v>
                </c:pt>
              </c:strCache>
            </c:strRef>
          </c:cat>
          <c:val>
            <c:numRef>
              <c:f>'MORB SDS INF.'!$D$10:$D$15</c:f>
              <c:numCache>
                <c:formatCode>_ * #,##0.0_ ;_ * \-#,##0.0_ ;_ * "-"??_ ;_ @_ </c:formatCode>
                <c:ptCount val="6"/>
                <c:pt idx="0">
                  <c:v>34.837889383343928</c:v>
                </c:pt>
                <c:pt idx="1">
                  <c:v>17.482517482517483</c:v>
                </c:pt>
                <c:pt idx="2">
                  <c:v>16.592498410680228</c:v>
                </c:pt>
                <c:pt idx="3">
                  <c:v>10.298792116973935</c:v>
                </c:pt>
                <c:pt idx="4">
                  <c:v>9.9809281627463449</c:v>
                </c:pt>
                <c:pt idx="5">
                  <c:v>10.80737444373808</c:v>
                </c:pt>
              </c:numCache>
            </c:numRef>
          </c:val>
          <c:extLst xmlns:c16r2="http://schemas.microsoft.com/office/drawing/2015/06/chart">
            <c:ext xmlns:c16="http://schemas.microsoft.com/office/drawing/2014/chart" uri="{C3380CC4-5D6E-409C-BE32-E72D297353CC}">
              <c16:uniqueId val="{00000000-D1F3-4B80-AD74-4E63D3574123}"/>
            </c:ext>
          </c:extLst>
        </c:ser>
        <c:dLbls>
          <c:showLegendKey val="0"/>
          <c:showVal val="0"/>
          <c:showCatName val="0"/>
          <c:showSerName val="0"/>
          <c:showPercent val="0"/>
          <c:showBubbleSize val="0"/>
        </c:dLbls>
        <c:gapWidth val="150"/>
        <c:axId val="209388544"/>
        <c:axId val="207164480"/>
      </c:barChart>
      <c:catAx>
        <c:axId val="209388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s-EC"/>
          </a:p>
        </c:txPr>
        <c:crossAx val="207164480"/>
        <c:crosses val="autoZero"/>
        <c:auto val="1"/>
        <c:lblAlgn val="ctr"/>
        <c:lblOffset val="100"/>
        <c:tickLblSkip val="1"/>
        <c:tickMarkSkip val="1"/>
        <c:noMultiLvlLbl val="0"/>
      </c:catAx>
      <c:valAx>
        <c:axId val="207164480"/>
        <c:scaling>
          <c:orientation val="minMax"/>
        </c:scaling>
        <c:delete val="0"/>
        <c:axPos val="l"/>
        <c:numFmt formatCode="_ * #,##0.0_ ;_ * \-#,##0.0_ ;_ * &quot;-&quot;??_ ;_ @_ "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s-EC"/>
          </a:p>
        </c:txPr>
        <c:crossAx val="209388544"/>
        <c:crosses val="autoZero"/>
        <c:crossBetween val="between"/>
      </c:valAx>
      <c:spPr>
        <a:solidFill>
          <a:srgbClr val="00FFFF"/>
        </a:solidFill>
        <a:ln w="12700">
          <a:solidFill>
            <a:srgbClr val="808080"/>
          </a:solidFill>
          <a:prstDash val="solid"/>
        </a:ln>
      </c:spPr>
    </c:plotArea>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a:effectLst>
      <a:outerShdw dist="35921" dir="2700000" algn="br">
        <a:srgbClr val="000000"/>
      </a:outerShdw>
    </a:effectLst>
  </c:spPr>
  <c:txPr>
    <a:bodyPr/>
    <a:lstStyle/>
    <a:p>
      <a:pPr>
        <a:defRPr sz="325"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C"/>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21"/>
      <c:rotY val="20"/>
      <c:depthPercent val="100"/>
      <c:rAngAx val="1"/>
    </c:view3D>
    <c:floor>
      <c:thickness val="0"/>
      <c:spPr>
        <a:solidFill>
          <a:srgbClr val="FFCC99"/>
        </a:solidFill>
        <a:ln w="3175">
          <a:solidFill>
            <a:srgbClr val="000000"/>
          </a:solidFill>
          <a:prstDash val="solid"/>
        </a:ln>
      </c:spPr>
    </c:floor>
    <c:sideWall>
      <c:thickness val="0"/>
      <c:spPr>
        <a:solidFill>
          <a:srgbClr val="00FFFF"/>
        </a:solidFill>
        <a:ln w="12700">
          <a:solidFill>
            <a:srgbClr val="808080"/>
          </a:solidFill>
          <a:prstDash val="solid"/>
        </a:ln>
      </c:spPr>
    </c:sideWall>
    <c:backWall>
      <c:thickness val="0"/>
      <c:spPr>
        <a:solidFill>
          <a:srgbClr val="00FFFF"/>
        </a:solidFill>
        <a:ln w="12700">
          <a:solidFill>
            <a:srgbClr val="808080"/>
          </a:solidFill>
          <a:prstDash val="solid"/>
        </a:ln>
      </c:spPr>
    </c:backWall>
    <c:plotArea>
      <c:layout>
        <c:manualLayout>
          <c:layoutTarget val="inner"/>
          <c:xMode val="edge"/>
          <c:yMode val="edge"/>
          <c:x val="4.8929736671171203E-2"/>
          <c:y val="2.7972027972027972E-2"/>
          <c:w val="0.94495553946199384"/>
          <c:h val="0.76923076923076927"/>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1.2981218532027919E-2"/>
                  <c:y val="-6.1783675641943363E-2"/>
                </c:manualLayout>
              </c:layout>
              <c:spPr>
                <a:noFill/>
                <a:ln w="25400">
                  <a:noFill/>
                </a:ln>
              </c:spPr>
              <c:txPr>
                <a:bodyPr/>
                <a:lstStyle/>
                <a:p>
                  <a:pPr algn="ctr" rtl="0">
                    <a:defRPr sz="4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DB7-43B1-8A6D-6CDD6349C2CB}"/>
                </c:ext>
              </c:extLst>
            </c:dLbl>
            <c:dLbl>
              <c:idx val="1"/>
              <c:layout>
                <c:manualLayout>
                  <c:x val="2.097274239427128E-3"/>
                  <c:y val="-3.5064882623937747E-2"/>
                </c:manualLayout>
              </c:layout>
              <c:spPr>
                <a:noFill/>
                <a:ln w="25400">
                  <a:noFill/>
                </a:ln>
              </c:spPr>
              <c:txPr>
                <a:bodyPr/>
                <a:lstStyle/>
                <a:p>
                  <a:pPr algn="ctr" rtl="0">
                    <a:defRPr sz="4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DDB7-43B1-8A6D-6CDD6349C2CB}"/>
                </c:ext>
              </c:extLst>
            </c:dLbl>
            <c:dLbl>
              <c:idx val="2"/>
              <c:layout>
                <c:manualLayout>
                  <c:x val="6.4725476444558476E-3"/>
                  <c:y val="-8.1030780243378248E-3"/>
                </c:manualLayout>
              </c:layout>
              <c:spPr>
                <a:noFill/>
                <a:ln w="25400">
                  <a:noFill/>
                </a:ln>
              </c:spPr>
              <c:txPr>
                <a:bodyPr/>
                <a:lstStyle/>
                <a:p>
                  <a:pPr algn="ctr" rtl="0">
                    <a:defRPr sz="4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DB7-43B1-8A6D-6CDD6349C2CB}"/>
                </c:ext>
              </c:extLst>
            </c:dLbl>
            <c:dLbl>
              <c:idx val="3"/>
              <c:layout>
                <c:manualLayout>
                  <c:x val="1.8859908917439893E-2"/>
                  <c:y val="1.2414147532257796E-2"/>
                </c:manualLayout>
              </c:layout>
              <c:spPr>
                <a:noFill/>
                <a:ln w="25400">
                  <a:noFill/>
                </a:ln>
              </c:spPr>
              <c:txPr>
                <a:bodyPr/>
                <a:lstStyle/>
                <a:p>
                  <a:pPr algn="ctr" rtl="0">
                    <a:defRPr sz="4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DB7-43B1-8A6D-6CDD6349C2CB}"/>
                </c:ext>
              </c:extLst>
            </c:dLbl>
            <c:dLbl>
              <c:idx val="4"/>
              <c:layout>
                <c:manualLayout>
                  <c:x val="2.9351238875972678E-2"/>
                  <c:y val="1.5044692839968428E-2"/>
                </c:manualLayout>
              </c:layout>
              <c:spPr>
                <a:noFill/>
                <a:ln w="25400">
                  <a:noFill/>
                </a:ln>
              </c:spPr>
              <c:txPr>
                <a:bodyPr/>
                <a:lstStyle/>
                <a:p>
                  <a:pPr algn="ctr" rtl="0">
                    <a:defRPr sz="4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DB7-43B1-8A6D-6CDD6349C2CB}"/>
                </c:ext>
              </c:extLst>
            </c:dLbl>
            <c:dLbl>
              <c:idx val="5"/>
              <c:layout>
                <c:manualLayout>
                  <c:xMode val="edge"/>
                  <c:yMode val="edge"/>
                  <c:x val="0.64526090235107025"/>
                  <c:y val="0.69230769230769229"/>
                </c:manualLayout>
              </c:layout>
              <c:spPr>
                <a:noFill/>
                <a:ln w="25400">
                  <a:noFill/>
                </a:ln>
              </c:spPr>
              <c:txPr>
                <a:bodyPr/>
                <a:lstStyle/>
                <a:p>
                  <a:pPr algn="ctr" rtl="0">
                    <a:defRPr sz="4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DB7-43B1-8A6D-6CDD6349C2CB}"/>
                </c:ext>
              </c:extLst>
            </c:dLbl>
            <c:dLbl>
              <c:idx val="6"/>
              <c:layout>
                <c:manualLayout>
                  <c:xMode val="edge"/>
                  <c:yMode val="edge"/>
                  <c:x val="0.73394605006756808"/>
                  <c:y val="0.68531468531468531"/>
                </c:manualLayout>
              </c:layout>
              <c:spPr>
                <a:noFill/>
                <a:ln w="25400">
                  <a:noFill/>
                </a:ln>
              </c:spPr>
              <c:txPr>
                <a:bodyPr/>
                <a:lstStyle/>
                <a:p>
                  <a:pPr algn="ctr" rtl="0">
                    <a:defRPr sz="4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DDB7-43B1-8A6D-6CDD6349C2CB}"/>
                </c:ext>
              </c:extLst>
            </c:dLbl>
            <c:dLbl>
              <c:idx val="7"/>
              <c:layout>
                <c:manualLayout>
                  <c:xMode val="edge"/>
                  <c:yMode val="edge"/>
                  <c:x val="0.82110214351309174"/>
                  <c:y val="0.69230769230769229"/>
                </c:manualLayout>
              </c:layout>
              <c:spPr>
                <a:noFill/>
                <a:ln w="25400">
                  <a:noFill/>
                </a:ln>
              </c:spPr>
              <c:txPr>
                <a:bodyPr/>
                <a:lstStyle/>
                <a:p>
                  <a:pPr algn="ctr" rtl="0">
                    <a:defRPr sz="4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DDB7-43B1-8A6D-6CDD6349C2CB}"/>
                </c:ext>
              </c:extLst>
            </c:dLbl>
            <c:dLbl>
              <c:idx val="8"/>
              <c:layout>
                <c:manualLayout>
                  <c:xMode val="edge"/>
                  <c:yMode val="edge"/>
                  <c:x val="0.90825823695861552"/>
                  <c:y val="0.69230769230769229"/>
                </c:manualLayout>
              </c:layout>
              <c:spPr>
                <a:noFill/>
                <a:ln w="25400">
                  <a:noFill/>
                </a:ln>
              </c:spPr>
              <c:txPr>
                <a:bodyPr/>
                <a:lstStyle/>
                <a:p>
                  <a:pPr algn="ctr" rtl="0">
                    <a:defRPr sz="4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DDB7-43B1-8A6D-6CDD6349C2CB}"/>
                </c:ext>
              </c:extLst>
            </c:dLbl>
            <c:dLbl>
              <c:idx val="9"/>
              <c:layout>
                <c:manualLayout>
                  <c:xMode val="edge"/>
                  <c:yMode val="edge"/>
                  <c:x val="0.99847243894608739"/>
                  <c:y val="0.69230769230769229"/>
                </c:manualLayout>
              </c:layout>
              <c:spPr>
                <a:noFill/>
                <a:ln w="25400">
                  <a:noFill/>
                </a:ln>
              </c:spPr>
              <c:txPr>
                <a:bodyPr/>
                <a:lstStyle/>
                <a:p>
                  <a:pPr algn="ctr" rtl="0">
                    <a:defRPr sz="4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DDB7-43B1-8A6D-6CDD6349C2CB}"/>
                </c:ext>
              </c:extLst>
            </c:dLbl>
            <c:spPr>
              <a:noFill/>
              <a:ln w="25400">
                <a:noFill/>
              </a:ln>
            </c:spPr>
            <c:txPr>
              <a:bodyPr wrap="square" lIns="38100" tIns="19050" rIns="38100" bIns="19050" anchor="ctr">
                <a:spAutoFit/>
              </a:bodyPr>
              <a:lstStyle/>
              <a:p>
                <a:pPr algn="ctr" rtl="0">
                  <a:defRPr sz="475" b="0" i="0" u="none" strike="noStrike" baseline="0">
                    <a:solidFill>
                      <a:srgbClr val="000000"/>
                    </a:solidFill>
                    <a:latin typeface="Arial"/>
                    <a:ea typeface="Arial"/>
                    <a:cs typeface="Aria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'MORB &lt; 4 AÑOS'!$B$9:$B$13</c:f>
              <c:strCache>
                <c:ptCount val="5"/>
                <c:pt idx="0">
                  <c:v>DIARREA Y GASTROENTERITIS DE PRESUNTO ORIGEN INFECCIOSO</c:v>
                </c:pt>
                <c:pt idx="1">
                  <c:v>PARASITOSIS INTESTINAL, SIN OTRA ESPECIFICACION</c:v>
                </c:pt>
                <c:pt idx="2">
                  <c:v>RINOFARINGITIS AGUDA [RESFRIADO COMUN]</c:v>
                </c:pt>
                <c:pt idx="3">
                  <c:v>FARINGITIS AGUDA</c:v>
                </c:pt>
                <c:pt idx="4">
                  <c:v>INFECCIONES AGUDAS DE LAS VIAS RESPIRATORIAS SUPERIORES, DE SITIOS MULTIPLES O N</c:v>
                </c:pt>
              </c:strCache>
            </c:strRef>
          </c:cat>
          <c:val>
            <c:numRef>
              <c:f>'MORB &lt; 4 AÑOS'!$D$9:$D$13</c:f>
              <c:numCache>
                <c:formatCode>_ * #,##0.0_ ;_ * \-#,##0.0_ ;_ * "-"??_ ;_ @_ </c:formatCode>
                <c:ptCount val="5"/>
                <c:pt idx="0">
                  <c:v>3.7366548042704628</c:v>
                </c:pt>
                <c:pt idx="1">
                  <c:v>19.395017793594306</c:v>
                </c:pt>
                <c:pt idx="2">
                  <c:v>54.804270462633454</c:v>
                </c:pt>
                <c:pt idx="3">
                  <c:v>20.462633451957295</c:v>
                </c:pt>
                <c:pt idx="4">
                  <c:v>1.6014234875444839</c:v>
                </c:pt>
              </c:numCache>
            </c:numRef>
          </c:val>
          <c:extLst xmlns:c16r2="http://schemas.microsoft.com/office/drawing/2015/06/chart">
            <c:ext xmlns:c16="http://schemas.microsoft.com/office/drawing/2014/chart" uri="{C3380CC4-5D6E-409C-BE32-E72D297353CC}">
              <c16:uniqueId val="{0000000A-DDB7-43B1-8A6D-6CDD6349C2CB}"/>
            </c:ext>
          </c:extLst>
        </c:ser>
        <c:dLbls>
          <c:showLegendKey val="0"/>
          <c:showVal val="0"/>
          <c:showCatName val="0"/>
          <c:showSerName val="0"/>
          <c:showPercent val="0"/>
          <c:showBubbleSize val="0"/>
        </c:dLbls>
        <c:gapWidth val="150"/>
        <c:shape val="box"/>
        <c:axId val="209390080"/>
        <c:axId val="207166208"/>
        <c:axId val="0"/>
      </c:bar3DChart>
      <c:catAx>
        <c:axId val="2093900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s-EC"/>
          </a:p>
        </c:txPr>
        <c:crossAx val="207166208"/>
        <c:crosses val="autoZero"/>
        <c:auto val="1"/>
        <c:lblAlgn val="ctr"/>
        <c:lblOffset val="100"/>
        <c:tickLblSkip val="1"/>
        <c:tickMarkSkip val="1"/>
        <c:noMultiLvlLbl val="0"/>
      </c:catAx>
      <c:valAx>
        <c:axId val="207166208"/>
        <c:scaling>
          <c:orientation val="minMax"/>
        </c:scaling>
        <c:delete val="0"/>
        <c:axPos val="l"/>
        <c:numFmt formatCode="_ * #,##0.0_ ;_ * \-#,##0.0_ ;_ * &quot;-&quot;??_ ;_ @_ "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s-EC"/>
          </a:p>
        </c:txPr>
        <c:crossAx val="209390080"/>
        <c:crosses val="autoZero"/>
        <c:crossBetween val="between"/>
      </c:valAx>
      <c:spPr>
        <a:noFill/>
        <a:ln w="25400">
          <a:noFill/>
        </a:ln>
      </c:spPr>
    </c:plotArea>
    <c:plotVisOnly val="1"/>
    <c:dispBlanksAs val="gap"/>
    <c:showDLblsOverMax val="0"/>
  </c:chart>
  <c:spPr>
    <a:solidFill>
      <a:srgbClr val="CCFFFF"/>
    </a:solidFill>
    <a:ln w="3175">
      <a:solidFill>
        <a:srgbClr val="000000"/>
      </a:solidFill>
      <a:prstDash val="solid"/>
    </a:ln>
    <a:effectLst>
      <a:outerShdw dist="35921" dir="2700000" algn="br">
        <a:srgbClr val="000000"/>
      </a:outerShdw>
    </a:effectLst>
  </c:spPr>
  <c:txPr>
    <a:bodyPr/>
    <a:lstStyle/>
    <a:p>
      <a:pPr>
        <a:defRPr sz="800" b="0" i="0" u="none" strike="noStrike" baseline="0">
          <a:solidFill>
            <a:srgbClr val="000000"/>
          </a:solidFill>
          <a:latin typeface="Arial"/>
          <a:ea typeface="Arial"/>
          <a:cs typeface="Arial"/>
        </a:defRPr>
      </a:pPr>
      <a:endParaRPr lang="es-EC"/>
    </a:p>
  </c:txPr>
  <c:printSettings>
    <c:headerFooter alignWithMargins="0"/>
    <c:pageMargins b="1" l="0.75" r="0.75" t="1" header="0" footer="0"/>
    <c:pageSetup orientation="landscape" horizontalDpi="0" verticalDpi="0" copies="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85725</xdr:rowOff>
    </xdr:from>
    <xdr:to>
      <xdr:col>7</xdr:col>
      <xdr:colOff>38100</xdr:colOff>
      <xdr:row>36</xdr:row>
      <xdr:rowOff>104775</xdr:rowOff>
    </xdr:to>
    <xdr:pic>
      <xdr:nvPicPr>
        <xdr:cNvPr id="73193" name="2 Imagen">
          <a:extLst>
            <a:ext uri="{FF2B5EF4-FFF2-40B4-BE49-F238E27FC236}">
              <a16:creationId xmlns:a16="http://schemas.microsoft.com/office/drawing/2014/main" xmlns="" id="{00000000-0008-0000-0000-0000E91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24025"/>
          <a:ext cx="5372100" cy="440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752475</xdr:colOff>
      <xdr:row>8</xdr:row>
      <xdr:rowOff>180975</xdr:rowOff>
    </xdr:from>
    <xdr:to>
      <xdr:col>16</xdr:col>
      <xdr:colOff>304800</xdr:colOff>
      <xdr:row>44</xdr:row>
      <xdr:rowOff>133350</xdr:rowOff>
    </xdr:to>
    <xdr:pic>
      <xdr:nvPicPr>
        <xdr:cNvPr id="73194" name="2 Imagen" descr="C:\Users\BEAUTYSHOP\Pictures\PtoAyora-StaCruz_HostalMainao-Galapagos.gif">
          <a:extLst>
            <a:ext uri="{FF2B5EF4-FFF2-40B4-BE49-F238E27FC236}">
              <a16:creationId xmlns:a16="http://schemas.microsoft.com/office/drawing/2014/main" xmlns="" id="{00000000-0008-0000-0000-0000EA1D01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24475" y="1628775"/>
          <a:ext cx="6248400" cy="582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209550</xdr:colOff>
      <xdr:row>8</xdr:row>
      <xdr:rowOff>47625</xdr:rowOff>
    </xdr:from>
    <xdr:to>
      <xdr:col>14</xdr:col>
      <xdr:colOff>752475</xdr:colOff>
      <xdr:row>26</xdr:row>
      <xdr:rowOff>104775</xdr:rowOff>
    </xdr:to>
    <xdr:graphicFrame macro="">
      <xdr:nvGraphicFramePr>
        <xdr:cNvPr id="52546" name="Chart 2">
          <a:extLst>
            <a:ext uri="{FF2B5EF4-FFF2-40B4-BE49-F238E27FC236}">
              <a16:creationId xmlns:a16="http://schemas.microsoft.com/office/drawing/2014/main" xmlns="" id="{00000000-0008-0000-0900-000042C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12</xdr:row>
      <xdr:rowOff>66675</xdr:rowOff>
    </xdr:from>
    <xdr:to>
      <xdr:col>0</xdr:col>
      <xdr:colOff>285750</xdr:colOff>
      <xdr:row>12</xdr:row>
      <xdr:rowOff>209550</xdr:rowOff>
    </xdr:to>
    <xdr:sp macro="" textlink="">
      <xdr:nvSpPr>
        <xdr:cNvPr id="10300223" name="Rectangle 2">
          <a:extLst>
            <a:ext uri="{FF2B5EF4-FFF2-40B4-BE49-F238E27FC236}">
              <a16:creationId xmlns:a16="http://schemas.microsoft.com/office/drawing/2014/main" xmlns="" id="{00000000-0008-0000-0A00-00003F2B9D00}"/>
            </a:ext>
          </a:extLst>
        </xdr:cNvPr>
        <xdr:cNvSpPr>
          <a:spLocks noChangeArrowheads="1"/>
        </xdr:cNvSpPr>
      </xdr:nvSpPr>
      <xdr:spPr bwMode="auto">
        <a:xfrm>
          <a:off x="57150" y="2400300"/>
          <a:ext cx="228600" cy="142875"/>
        </a:xfrm>
        <a:prstGeom prst="rect">
          <a:avLst/>
        </a:prstGeom>
        <a:solidFill>
          <a:srgbClr val="FF0000"/>
        </a:solidFill>
        <a:ln w="9525">
          <a:solidFill>
            <a:srgbClr val="000000"/>
          </a:solidFill>
          <a:miter lim="800000"/>
          <a:headEnd/>
          <a:tailEnd/>
        </a:ln>
      </xdr:spPr>
    </xdr:sp>
    <xdr:clientData/>
  </xdr:twoCellAnchor>
  <xdr:twoCellAnchor>
    <xdr:from>
      <xdr:col>0</xdr:col>
      <xdr:colOff>38100</xdr:colOff>
      <xdr:row>13</xdr:row>
      <xdr:rowOff>76200</xdr:rowOff>
    </xdr:from>
    <xdr:to>
      <xdr:col>0</xdr:col>
      <xdr:colOff>257175</xdr:colOff>
      <xdr:row>13</xdr:row>
      <xdr:rowOff>257175</xdr:rowOff>
    </xdr:to>
    <xdr:sp macro="" textlink="">
      <xdr:nvSpPr>
        <xdr:cNvPr id="10300224" name="AutoShape 3">
          <a:extLst>
            <a:ext uri="{FF2B5EF4-FFF2-40B4-BE49-F238E27FC236}">
              <a16:creationId xmlns:a16="http://schemas.microsoft.com/office/drawing/2014/main" xmlns="" id="{00000000-0008-0000-0A00-0000402B9D00}"/>
            </a:ext>
          </a:extLst>
        </xdr:cNvPr>
        <xdr:cNvSpPr>
          <a:spLocks noChangeArrowheads="1"/>
        </xdr:cNvSpPr>
      </xdr:nvSpPr>
      <xdr:spPr bwMode="auto">
        <a:xfrm>
          <a:off x="38100" y="2724150"/>
          <a:ext cx="219075" cy="180975"/>
        </a:xfrm>
        <a:prstGeom prst="octagon">
          <a:avLst>
            <a:gd name="adj" fmla="val 29287"/>
          </a:avLst>
        </a:prstGeom>
        <a:solidFill>
          <a:srgbClr val="008000"/>
        </a:solidFill>
        <a:ln w="9525">
          <a:solidFill>
            <a:srgbClr val="000000"/>
          </a:solidFill>
          <a:miter lim="800000"/>
          <a:headEnd/>
          <a:tailEnd/>
        </a:ln>
      </xdr:spPr>
    </xdr:sp>
    <xdr:clientData/>
  </xdr:twoCellAnchor>
  <xdr:twoCellAnchor>
    <xdr:from>
      <xdr:col>0</xdr:col>
      <xdr:colOff>85725</xdr:colOff>
      <xdr:row>14</xdr:row>
      <xdr:rowOff>9525</xdr:rowOff>
    </xdr:from>
    <xdr:to>
      <xdr:col>0</xdr:col>
      <xdr:colOff>276225</xdr:colOff>
      <xdr:row>14</xdr:row>
      <xdr:rowOff>257175</xdr:rowOff>
    </xdr:to>
    <xdr:sp macro="" textlink="">
      <xdr:nvSpPr>
        <xdr:cNvPr id="10300225" name="AutoShape 4">
          <a:extLst>
            <a:ext uri="{FF2B5EF4-FFF2-40B4-BE49-F238E27FC236}">
              <a16:creationId xmlns:a16="http://schemas.microsoft.com/office/drawing/2014/main" xmlns="" id="{00000000-0008-0000-0A00-0000412B9D00}"/>
            </a:ext>
          </a:extLst>
        </xdr:cNvPr>
        <xdr:cNvSpPr>
          <a:spLocks noChangeArrowheads="1"/>
        </xdr:cNvSpPr>
      </xdr:nvSpPr>
      <xdr:spPr bwMode="auto">
        <a:xfrm>
          <a:off x="85725" y="2971800"/>
          <a:ext cx="190500" cy="24765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0</xdr:col>
      <xdr:colOff>123825</xdr:colOff>
      <xdr:row>15</xdr:row>
      <xdr:rowOff>95250</xdr:rowOff>
    </xdr:from>
    <xdr:to>
      <xdr:col>0</xdr:col>
      <xdr:colOff>266700</xdr:colOff>
      <xdr:row>15</xdr:row>
      <xdr:rowOff>247650</xdr:rowOff>
    </xdr:to>
    <xdr:sp macro="" textlink="">
      <xdr:nvSpPr>
        <xdr:cNvPr id="10300226" name="AutoShape 5">
          <a:extLst>
            <a:ext uri="{FF2B5EF4-FFF2-40B4-BE49-F238E27FC236}">
              <a16:creationId xmlns:a16="http://schemas.microsoft.com/office/drawing/2014/main" xmlns="" id="{00000000-0008-0000-0A00-0000422B9D00}"/>
            </a:ext>
          </a:extLst>
        </xdr:cNvPr>
        <xdr:cNvSpPr>
          <a:spLocks noChangeArrowheads="1"/>
        </xdr:cNvSpPr>
      </xdr:nvSpPr>
      <xdr:spPr bwMode="auto">
        <a:xfrm>
          <a:off x="123825" y="3371850"/>
          <a:ext cx="142875" cy="152400"/>
        </a:xfrm>
        <a:prstGeom prst="triangle">
          <a:avLst>
            <a:gd name="adj" fmla="val 50000"/>
          </a:avLst>
        </a:prstGeom>
        <a:solidFill>
          <a:srgbClr val="808080"/>
        </a:solidFill>
        <a:ln w="9525">
          <a:solidFill>
            <a:srgbClr val="000000"/>
          </a:solidFill>
          <a:miter lim="800000"/>
          <a:headEnd/>
          <a:tailEnd/>
        </a:ln>
      </xdr:spPr>
    </xdr:sp>
    <xdr:clientData/>
  </xdr:twoCellAnchor>
  <xdr:twoCellAnchor>
    <xdr:from>
      <xdr:col>0</xdr:col>
      <xdr:colOff>0</xdr:colOff>
      <xdr:row>16</xdr:row>
      <xdr:rowOff>76200</xdr:rowOff>
    </xdr:from>
    <xdr:to>
      <xdr:col>0</xdr:col>
      <xdr:colOff>361950</xdr:colOff>
      <xdr:row>16</xdr:row>
      <xdr:rowOff>238125</xdr:rowOff>
    </xdr:to>
    <xdr:sp macro="" textlink="">
      <xdr:nvSpPr>
        <xdr:cNvPr id="10300227" name="Oval 6">
          <a:extLst>
            <a:ext uri="{FF2B5EF4-FFF2-40B4-BE49-F238E27FC236}">
              <a16:creationId xmlns:a16="http://schemas.microsoft.com/office/drawing/2014/main" xmlns="" id="{00000000-0008-0000-0A00-0000432B9D00}"/>
            </a:ext>
          </a:extLst>
        </xdr:cNvPr>
        <xdr:cNvSpPr>
          <a:spLocks noChangeArrowheads="1"/>
        </xdr:cNvSpPr>
      </xdr:nvSpPr>
      <xdr:spPr bwMode="auto">
        <a:xfrm>
          <a:off x="0" y="3667125"/>
          <a:ext cx="361950" cy="161925"/>
        </a:xfrm>
        <a:prstGeom prst="ellipse">
          <a:avLst/>
        </a:prstGeom>
        <a:solidFill>
          <a:srgbClr val="808080"/>
        </a:solidFill>
        <a:ln w="9525">
          <a:solidFill>
            <a:srgbClr val="000000"/>
          </a:solidFill>
          <a:round/>
          <a:headEnd/>
          <a:tailEnd/>
        </a:ln>
      </xdr:spPr>
    </xdr:sp>
    <xdr:clientData/>
  </xdr:twoCellAnchor>
  <xdr:twoCellAnchor>
    <xdr:from>
      <xdr:col>0</xdr:col>
      <xdr:colOff>76200</xdr:colOff>
      <xdr:row>17</xdr:row>
      <xdr:rowOff>66675</xdr:rowOff>
    </xdr:from>
    <xdr:to>
      <xdr:col>0</xdr:col>
      <xdr:colOff>390525</xdr:colOff>
      <xdr:row>17</xdr:row>
      <xdr:rowOff>276225</xdr:rowOff>
    </xdr:to>
    <xdr:sp macro="" textlink="">
      <xdr:nvSpPr>
        <xdr:cNvPr id="10300228" name="AutoShape 7">
          <a:extLst>
            <a:ext uri="{FF2B5EF4-FFF2-40B4-BE49-F238E27FC236}">
              <a16:creationId xmlns:a16="http://schemas.microsoft.com/office/drawing/2014/main" xmlns="" id="{00000000-0008-0000-0A00-0000442B9D00}"/>
            </a:ext>
          </a:extLst>
        </xdr:cNvPr>
        <xdr:cNvSpPr>
          <a:spLocks noChangeArrowheads="1"/>
        </xdr:cNvSpPr>
      </xdr:nvSpPr>
      <xdr:spPr bwMode="auto">
        <a:xfrm>
          <a:off x="76200" y="3971925"/>
          <a:ext cx="314325" cy="209550"/>
        </a:xfrm>
        <a:prstGeom prst="plus">
          <a:avLst>
            <a:gd name="adj" fmla="val 25000"/>
          </a:avLst>
        </a:prstGeom>
        <a:solidFill>
          <a:srgbClr val="FF6600"/>
        </a:solidFill>
        <a:ln w="9525">
          <a:solidFill>
            <a:srgbClr val="000000"/>
          </a:solidFill>
          <a:miter lim="800000"/>
          <a:headEnd/>
          <a:tailEnd/>
        </a:ln>
      </xdr:spPr>
    </xdr:sp>
    <xdr:clientData/>
  </xdr:twoCellAnchor>
  <xdr:twoCellAnchor>
    <xdr:from>
      <xdr:col>0</xdr:col>
      <xdr:colOff>76200</xdr:colOff>
      <xdr:row>18</xdr:row>
      <xdr:rowOff>57150</xdr:rowOff>
    </xdr:from>
    <xdr:to>
      <xdr:col>0</xdr:col>
      <xdr:colOff>304800</xdr:colOff>
      <xdr:row>18</xdr:row>
      <xdr:rowOff>285750</xdr:rowOff>
    </xdr:to>
    <xdr:sp macro="" textlink="">
      <xdr:nvSpPr>
        <xdr:cNvPr id="10300229" name="AutoShape 8">
          <a:extLst>
            <a:ext uri="{FF2B5EF4-FFF2-40B4-BE49-F238E27FC236}">
              <a16:creationId xmlns:a16="http://schemas.microsoft.com/office/drawing/2014/main" xmlns="" id="{00000000-0008-0000-0A00-0000452B9D00}"/>
            </a:ext>
          </a:extLst>
        </xdr:cNvPr>
        <xdr:cNvSpPr>
          <a:spLocks noChangeArrowheads="1"/>
        </xdr:cNvSpPr>
      </xdr:nvSpPr>
      <xdr:spPr bwMode="auto">
        <a:xfrm>
          <a:off x="76200" y="4276725"/>
          <a:ext cx="228600" cy="228600"/>
        </a:xfrm>
        <a:prstGeom prst="pentagon">
          <a:avLst/>
        </a:prstGeom>
        <a:solidFill>
          <a:srgbClr val="0000FF"/>
        </a:solidFill>
        <a:ln w="9525">
          <a:solidFill>
            <a:srgbClr val="000000"/>
          </a:solidFill>
          <a:miter lim="800000"/>
          <a:headEnd/>
          <a:tailEnd/>
        </a:ln>
      </xdr:spPr>
    </xdr:sp>
    <xdr:clientData/>
  </xdr:twoCellAnchor>
  <xdr:twoCellAnchor>
    <xdr:from>
      <xdr:col>0</xdr:col>
      <xdr:colOff>95250</xdr:colOff>
      <xdr:row>19</xdr:row>
      <xdr:rowOff>76200</xdr:rowOff>
    </xdr:from>
    <xdr:to>
      <xdr:col>0</xdr:col>
      <xdr:colOff>323850</xdr:colOff>
      <xdr:row>19</xdr:row>
      <xdr:rowOff>276225</xdr:rowOff>
    </xdr:to>
    <xdr:sp macro="" textlink="">
      <xdr:nvSpPr>
        <xdr:cNvPr id="10300230" name="AutoShape 9">
          <a:extLst>
            <a:ext uri="{FF2B5EF4-FFF2-40B4-BE49-F238E27FC236}">
              <a16:creationId xmlns:a16="http://schemas.microsoft.com/office/drawing/2014/main" xmlns="" id="{00000000-0008-0000-0A00-0000462B9D00}"/>
            </a:ext>
          </a:extLst>
        </xdr:cNvPr>
        <xdr:cNvSpPr>
          <a:spLocks noChangeArrowheads="1"/>
        </xdr:cNvSpPr>
      </xdr:nvSpPr>
      <xdr:spPr bwMode="auto">
        <a:xfrm>
          <a:off x="95250" y="4610100"/>
          <a:ext cx="228600" cy="200025"/>
        </a:xfrm>
        <a:prstGeom prst="diamond">
          <a:avLst/>
        </a:prstGeom>
        <a:solidFill>
          <a:srgbClr val="FFFF00"/>
        </a:solidFill>
        <a:ln w="9525">
          <a:solidFill>
            <a:srgbClr val="000000"/>
          </a:solidFill>
          <a:miter lim="800000"/>
          <a:headEnd/>
          <a:tailEnd/>
        </a:ln>
      </xdr:spPr>
    </xdr:sp>
    <xdr:clientData/>
  </xdr:twoCellAnchor>
  <xdr:twoCellAnchor>
    <xdr:from>
      <xdr:col>0</xdr:col>
      <xdr:colOff>57150</xdr:colOff>
      <xdr:row>20</xdr:row>
      <xdr:rowOff>66675</xdr:rowOff>
    </xdr:from>
    <xdr:to>
      <xdr:col>0</xdr:col>
      <xdr:colOff>314325</xdr:colOff>
      <xdr:row>20</xdr:row>
      <xdr:rowOff>276225</xdr:rowOff>
    </xdr:to>
    <xdr:sp macro="" textlink="">
      <xdr:nvSpPr>
        <xdr:cNvPr id="10300231" name="AutoShape 10">
          <a:extLst>
            <a:ext uri="{FF2B5EF4-FFF2-40B4-BE49-F238E27FC236}">
              <a16:creationId xmlns:a16="http://schemas.microsoft.com/office/drawing/2014/main" xmlns="" id="{00000000-0008-0000-0A00-0000472B9D00}"/>
            </a:ext>
          </a:extLst>
        </xdr:cNvPr>
        <xdr:cNvSpPr>
          <a:spLocks noChangeArrowheads="1"/>
        </xdr:cNvSpPr>
      </xdr:nvSpPr>
      <xdr:spPr bwMode="auto">
        <a:xfrm>
          <a:off x="57150" y="4914900"/>
          <a:ext cx="257175" cy="209550"/>
        </a:xfrm>
        <a:custGeom>
          <a:avLst/>
          <a:gdLst>
            <a:gd name="T0" fmla="*/ 2147483646 w 21600"/>
            <a:gd name="T1" fmla="*/ 2147483646 h 21600"/>
            <a:gd name="T2" fmla="*/ 2147483646 w 21600"/>
            <a:gd name="T3" fmla="*/ 2147483646 h 21600"/>
            <a:gd name="T4" fmla="*/ 2147483646 w 21600"/>
            <a:gd name="T5" fmla="*/ 2147483646 h 21600"/>
            <a:gd name="T6" fmla="*/ 2147483646 w 21600"/>
            <a:gd name="T7" fmla="*/ 0 h 21600"/>
            <a:gd name="T8" fmla="*/ 0 60000 65536"/>
            <a:gd name="T9" fmla="*/ 0 60000 65536"/>
            <a:gd name="T10" fmla="*/ 0 60000 65536"/>
            <a:gd name="T11" fmla="*/ 0 60000 65536"/>
            <a:gd name="T12" fmla="*/ 4500 w 21600"/>
            <a:gd name="T13" fmla="*/ 4500 h 21600"/>
            <a:gd name="T14" fmla="*/ 17100 w 21600"/>
            <a:gd name="T15" fmla="*/ 171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00FFFF"/>
        </a:solid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114300</xdr:colOff>
      <xdr:row>13</xdr:row>
      <xdr:rowOff>95250</xdr:rowOff>
    </xdr:from>
    <xdr:to>
      <xdr:col>4</xdr:col>
      <xdr:colOff>276225</xdr:colOff>
      <xdr:row>14</xdr:row>
      <xdr:rowOff>38100</xdr:rowOff>
    </xdr:to>
    <xdr:sp macro="" textlink="">
      <xdr:nvSpPr>
        <xdr:cNvPr id="10901036" name="Text Box 5">
          <a:extLst>
            <a:ext uri="{FF2B5EF4-FFF2-40B4-BE49-F238E27FC236}">
              <a16:creationId xmlns:a16="http://schemas.microsoft.com/office/drawing/2014/main" xmlns="" id="{00000000-0008-0000-0B00-00002C56A600}"/>
            </a:ext>
          </a:extLst>
        </xdr:cNvPr>
        <xdr:cNvSpPr txBox="1">
          <a:spLocks noChangeArrowheads="1"/>
        </xdr:cNvSpPr>
      </xdr:nvSpPr>
      <xdr:spPr bwMode="auto">
        <a:xfrm>
          <a:off x="3162300" y="2200275"/>
          <a:ext cx="16192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590550</xdr:colOff>
      <xdr:row>17</xdr:row>
      <xdr:rowOff>28575</xdr:rowOff>
    </xdr:from>
    <xdr:to>
      <xdr:col>5</xdr:col>
      <xdr:colOff>9525</xdr:colOff>
      <xdr:row>17</xdr:row>
      <xdr:rowOff>152400</xdr:rowOff>
    </xdr:to>
    <xdr:sp macro="" textlink="">
      <xdr:nvSpPr>
        <xdr:cNvPr id="10901037" name="Text Box 9">
          <a:extLst>
            <a:ext uri="{FF2B5EF4-FFF2-40B4-BE49-F238E27FC236}">
              <a16:creationId xmlns:a16="http://schemas.microsoft.com/office/drawing/2014/main" xmlns="" id="{00000000-0008-0000-0B00-00002D56A600}"/>
            </a:ext>
          </a:extLst>
        </xdr:cNvPr>
        <xdr:cNvSpPr txBox="1">
          <a:spLocks noChangeArrowheads="1"/>
        </xdr:cNvSpPr>
      </xdr:nvSpPr>
      <xdr:spPr bwMode="auto">
        <a:xfrm>
          <a:off x="3638550" y="2781300"/>
          <a:ext cx="1809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133350</xdr:colOff>
      <xdr:row>18</xdr:row>
      <xdr:rowOff>47625</xdr:rowOff>
    </xdr:from>
    <xdr:to>
      <xdr:col>4</xdr:col>
      <xdr:colOff>266700</xdr:colOff>
      <xdr:row>18</xdr:row>
      <xdr:rowOff>152400</xdr:rowOff>
    </xdr:to>
    <xdr:sp macro="" textlink="">
      <xdr:nvSpPr>
        <xdr:cNvPr id="10901038" name="Text Box 11">
          <a:extLst>
            <a:ext uri="{FF2B5EF4-FFF2-40B4-BE49-F238E27FC236}">
              <a16:creationId xmlns:a16="http://schemas.microsoft.com/office/drawing/2014/main" xmlns="" id="{00000000-0008-0000-0B00-00002E56A600}"/>
            </a:ext>
          </a:extLst>
        </xdr:cNvPr>
        <xdr:cNvSpPr txBox="1">
          <a:spLocks noChangeArrowheads="1"/>
        </xdr:cNvSpPr>
      </xdr:nvSpPr>
      <xdr:spPr bwMode="auto">
        <a:xfrm>
          <a:off x="3181350" y="2962275"/>
          <a:ext cx="1333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476250</xdr:colOff>
      <xdr:row>15</xdr:row>
      <xdr:rowOff>133350</xdr:rowOff>
    </xdr:from>
    <xdr:to>
      <xdr:col>3</xdr:col>
      <xdr:colOff>704850</xdr:colOff>
      <xdr:row>18</xdr:row>
      <xdr:rowOff>0</xdr:rowOff>
    </xdr:to>
    <xdr:sp macro="" textlink="">
      <xdr:nvSpPr>
        <xdr:cNvPr id="10901039" name="Text Box 22">
          <a:extLst>
            <a:ext uri="{FF2B5EF4-FFF2-40B4-BE49-F238E27FC236}">
              <a16:creationId xmlns:a16="http://schemas.microsoft.com/office/drawing/2014/main" xmlns="" id="{00000000-0008-0000-0B00-00002F56A600}"/>
            </a:ext>
          </a:extLst>
        </xdr:cNvPr>
        <xdr:cNvSpPr txBox="1">
          <a:spLocks noChangeArrowheads="1"/>
        </xdr:cNvSpPr>
      </xdr:nvSpPr>
      <xdr:spPr bwMode="auto">
        <a:xfrm>
          <a:off x="2762250" y="2562225"/>
          <a:ext cx="2286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6</xdr:row>
      <xdr:rowOff>38100</xdr:rowOff>
    </xdr:from>
    <xdr:to>
      <xdr:col>19</xdr:col>
      <xdr:colOff>28575</xdr:colOff>
      <xdr:row>72</xdr:row>
      <xdr:rowOff>76200</xdr:rowOff>
    </xdr:to>
    <xdr:sp macro="" textlink="">
      <xdr:nvSpPr>
        <xdr:cNvPr id="10901040" name="Rectangle 37">
          <a:extLst>
            <a:ext uri="{FF2B5EF4-FFF2-40B4-BE49-F238E27FC236}">
              <a16:creationId xmlns:a16="http://schemas.microsoft.com/office/drawing/2014/main" xmlns="" id="{00000000-0008-0000-0B00-00003056A600}"/>
            </a:ext>
          </a:extLst>
        </xdr:cNvPr>
        <xdr:cNvSpPr>
          <a:spLocks noChangeArrowheads="1"/>
        </xdr:cNvSpPr>
      </xdr:nvSpPr>
      <xdr:spPr bwMode="auto">
        <a:xfrm>
          <a:off x="0" y="1009650"/>
          <a:ext cx="14506575" cy="10725150"/>
        </a:xfrm>
        <a:prstGeom prst="rect">
          <a:avLst/>
        </a:prstGeom>
        <a:noFill/>
        <a:ln w="571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266700</xdr:colOff>
      <xdr:row>27</xdr:row>
      <xdr:rowOff>114300</xdr:rowOff>
    </xdr:from>
    <xdr:to>
      <xdr:col>2</xdr:col>
      <xdr:colOff>342900</xdr:colOff>
      <xdr:row>28</xdr:row>
      <xdr:rowOff>152400</xdr:rowOff>
    </xdr:to>
    <xdr:sp macro="" textlink="">
      <xdr:nvSpPr>
        <xdr:cNvPr id="10901041" name="Text Box 39">
          <a:extLst>
            <a:ext uri="{FF2B5EF4-FFF2-40B4-BE49-F238E27FC236}">
              <a16:creationId xmlns:a16="http://schemas.microsoft.com/office/drawing/2014/main" xmlns="" id="{00000000-0008-0000-0B00-00003156A600}"/>
            </a:ext>
          </a:extLst>
        </xdr:cNvPr>
        <xdr:cNvSpPr txBox="1">
          <a:spLocks noChangeArrowheads="1"/>
        </xdr:cNvSpPr>
      </xdr:nvSpPr>
      <xdr:spPr bwMode="auto">
        <a:xfrm>
          <a:off x="1790700" y="4486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76200</xdr:rowOff>
    </xdr:from>
    <xdr:to>
      <xdr:col>18</xdr:col>
      <xdr:colOff>381000</xdr:colOff>
      <xdr:row>72</xdr:row>
      <xdr:rowOff>28575</xdr:rowOff>
    </xdr:to>
    <xdr:pic>
      <xdr:nvPicPr>
        <xdr:cNvPr id="10901042" name="21 Imagen" descr="PtoAyora-StaCruz1.jpg">
          <a:extLst>
            <a:ext uri="{FF2B5EF4-FFF2-40B4-BE49-F238E27FC236}">
              <a16:creationId xmlns:a16="http://schemas.microsoft.com/office/drawing/2014/main" xmlns="" id="{00000000-0008-0000-0B00-00003256A6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4097000" cy="10639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180975</xdr:colOff>
      <xdr:row>7</xdr:row>
      <xdr:rowOff>142875</xdr:rowOff>
    </xdr:from>
    <xdr:to>
      <xdr:col>10</xdr:col>
      <xdr:colOff>676275</xdr:colOff>
      <xdr:row>18</xdr:row>
      <xdr:rowOff>114300</xdr:rowOff>
    </xdr:to>
    <xdr:graphicFrame macro="">
      <xdr:nvGraphicFramePr>
        <xdr:cNvPr id="116352" name="Chart 2">
          <a:extLst>
            <a:ext uri="{FF2B5EF4-FFF2-40B4-BE49-F238E27FC236}">
              <a16:creationId xmlns:a16="http://schemas.microsoft.com/office/drawing/2014/main" xmlns="" id="{00000000-0008-0000-0C00-000080C6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209550</xdr:colOff>
      <xdr:row>20</xdr:row>
      <xdr:rowOff>57150</xdr:rowOff>
    </xdr:from>
    <xdr:to>
      <xdr:col>10</xdr:col>
      <xdr:colOff>733425</xdr:colOff>
      <xdr:row>32</xdr:row>
      <xdr:rowOff>114300</xdr:rowOff>
    </xdr:to>
    <xdr:graphicFrame macro="">
      <xdr:nvGraphicFramePr>
        <xdr:cNvPr id="116353" name="Chart 3">
          <a:extLst>
            <a:ext uri="{FF2B5EF4-FFF2-40B4-BE49-F238E27FC236}">
              <a16:creationId xmlns:a16="http://schemas.microsoft.com/office/drawing/2014/main" xmlns="" id="{00000000-0008-0000-0C00-000081C6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1209675</xdr:colOff>
      <xdr:row>22</xdr:row>
      <xdr:rowOff>142875</xdr:rowOff>
    </xdr:from>
    <xdr:to>
      <xdr:col>21</xdr:col>
      <xdr:colOff>257175</xdr:colOff>
      <xdr:row>34</xdr:row>
      <xdr:rowOff>57150</xdr:rowOff>
    </xdr:to>
    <xdr:graphicFrame macro="">
      <xdr:nvGraphicFramePr>
        <xdr:cNvPr id="112960" name="Chart 1">
          <a:extLst>
            <a:ext uri="{FF2B5EF4-FFF2-40B4-BE49-F238E27FC236}">
              <a16:creationId xmlns:a16="http://schemas.microsoft.com/office/drawing/2014/main" xmlns="" id="{00000000-0008-0000-0E00-000040B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180975</xdr:colOff>
      <xdr:row>35</xdr:row>
      <xdr:rowOff>38100</xdr:rowOff>
    </xdr:from>
    <xdr:to>
      <xdr:col>11</xdr:col>
      <xdr:colOff>257175</xdr:colOff>
      <xdr:row>47</xdr:row>
      <xdr:rowOff>123825</xdr:rowOff>
    </xdr:to>
    <xdr:graphicFrame macro="">
      <xdr:nvGraphicFramePr>
        <xdr:cNvPr id="114622" name="Chart 1">
          <a:extLst>
            <a:ext uri="{FF2B5EF4-FFF2-40B4-BE49-F238E27FC236}">
              <a16:creationId xmlns:a16="http://schemas.microsoft.com/office/drawing/2014/main" xmlns="" id="{00000000-0008-0000-0F00-0000BEBF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485775</xdr:colOff>
      <xdr:row>6</xdr:row>
      <xdr:rowOff>0</xdr:rowOff>
    </xdr:from>
    <xdr:to>
      <xdr:col>10</xdr:col>
      <xdr:colOff>247650</xdr:colOff>
      <xdr:row>21</xdr:row>
      <xdr:rowOff>0</xdr:rowOff>
    </xdr:to>
    <xdr:graphicFrame macro="">
      <xdr:nvGraphicFramePr>
        <xdr:cNvPr id="114623" name="Chart 2">
          <a:extLst>
            <a:ext uri="{FF2B5EF4-FFF2-40B4-BE49-F238E27FC236}">
              <a16:creationId xmlns:a16="http://schemas.microsoft.com/office/drawing/2014/main" xmlns="" id="{00000000-0008-0000-0F00-0000BFBF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485775</xdr:colOff>
      <xdr:row>21</xdr:row>
      <xdr:rowOff>47625</xdr:rowOff>
    </xdr:from>
    <xdr:to>
      <xdr:col>10</xdr:col>
      <xdr:colOff>285750</xdr:colOff>
      <xdr:row>34</xdr:row>
      <xdr:rowOff>104775</xdr:rowOff>
    </xdr:to>
    <xdr:graphicFrame macro="">
      <xdr:nvGraphicFramePr>
        <xdr:cNvPr id="114624" name="Chart 3">
          <a:extLst>
            <a:ext uri="{FF2B5EF4-FFF2-40B4-BE49-F238E27FC236}">
              <a16:creationId xmlns:a16="http://schemas.microsoft.com/office/drawing/2014/main" xmlns="" id="{00000000-0008-0000-0F00-0000C0BF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9525</xdr:colOff>
      <xdr:row>9</xdr:row>
      <xdr:rowOff>114300</xdr:rowOff>
    </xdr:from>
    <xdr:to>
      <xdr:col>8</xdr:col>
      <xdr:colOff>28575</xdr:colOff>
      <xdr:row>9</xdr:row>
      <xdr:rowOff>133350</xdr:rowOff>
    </xdr:to>
    <xdr:sp macro="" textlink="">
      <xdr:nvSpPr>
        <xdr:cNvPr id="14506055" name="Line 1">
          <a:extLst>
            <a:ext uri="{FF2B5EF4-FFF2-40B4-BE49-F238E27FC236}">
              <a16:creationId xmlns:a16="http://schemas.microsoft.com/office/drawing/2014/main" xmlns="" id="{00000000-0008-0000-1000-00004758DD00}"/>
            </a:ext>
          </a:extLst>
        </xdr:cNvPr>
        <xdr:cNvSpPr>
          <a:spLocks noChangeShapeType="1"/>
        </xdr:cNvSpPr>
      </xdr:nvSpPr>
      <xdr:spPr bwMode="auto">
        <a:xfrm>
          <a:off x="6553200" y="1981200"/>
          <a:ext cx="19050"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171450</xdr:colOff>
      <xdr:row>8</xdr:row>
      <xdr:rowOff>0</xdr:rowOff>
    </xdr:from>
    <xdr:to>
      <xdr:col>8</xdr:col>
      <xdr:colOff>171450</xdr:colOff>
      <xdr:row>29</xdr:row>
      <xdr:rowOff>85725</xdr:rowOff>
    </xdr:to>
    <xdr:sp macro="" textlink="">
      <xdr:nvSpPr>
        <xdr:cNvPr id="14506056" name="Line 2">
          <a:extLst>
            <a:ext uri="{FF2B5EF4-FFF2-40B4-BE49-F238E27FC236}">
              <a16:creationId xmlns:a16="http://schemas.microsoft.com/office/drawing/2014/main" xmlns="" id="{00000000-0008-0000-1000-00004858DD00}"/>
            </a:ext>
          </a:extLst>
        </xdr:cNvPr>
        <xdr:cNvSpPr>
          <a:spLocks noChangeShapeType="1"/>
        </xdr:cNvSpPr>
      </xdr:nvSpPr>
      <xdr:spPr bwMode="auto">
        <a:xfrm>
          <a:off x="6715125" y="1666875"/>
          <a:ext cx="0" cy="402907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190500</xdr:colOff>
      <xdr:row>16</xdr:row>
      <xdr:rowOff>104775</xdr:rowOff>
    </xdr:from>
    <xdr:to>
      <xdr:col>9</xdr:col>
      <xdr:colOff>552450</xdr:colOff>
      <xdr:row>16</xdr:row>
      <xdr:rowOff>104775</xdr:rowOff>
    </xdr:to>
    <xdr:sp macro="" textlink="">
      <xdr:nvSpPr>
        <xdr:cNvPr id="14506057" name="Line 3">
          <a:extLst>
            <a:ext uri="{FF2B5EF4-FFF2-40B4-BE49-F238E27FC236}">
              <a16:creationId xmlns:a16="http://schemas.microsoft.com/office/drawing/2014/main" xmlns="" id="{00000000-0008-0000-1000-00004958DD00}"/>
            </a:ext>
          </a:extLst>
        </xdr:cNvPr>
        <xdr:cNvSpPr>
          <a:spLocks noChangeShapeType="1"/>
        </xdr:cNvSpPr>
      </xdr:nvSpPr>
      <xdr:spPr bwMode="auto">
        <a:xfrm>
          <a:off x="6734175" y="3362325"/>
          <a:ext cx="1076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161925</xdr:colOff>
      <xdr:row>17</xdr:row>
      <xdr:rowOff>19050</xdr:rowOff>
    </xdr:from>
    <xdr:to>
      <xdr:col>11</xdr:col>
      <xdr:colOff>161925</xdr:colOff>
      <xdr:row>19</xdr:row>
      <xdr:rowOff>0</xdr:rowOff>
    </xdr:to>
    <xdr:sp macro="" textlink="">
      <xdr:nvSpPr>
        <xdr:cNvPr id="14506058" name="Line 4">
          <a:extLst>
            <a:ext uri="{FF2B5EF4-FFF2-40B4-BE49-F238E27FC236}">
              <a16:creationId xmlns:a16="http://schemas.microsoft.com/office/drawing/2014/main" xmlns="" id="{00000000-0008-0000-1000-00004A58DD00}"/>
            </a:ext>
          </a:extLst>
        </xdr:cNvPr>
        <xdr:cNvSpPr>
          <a:spLocks noChangeShapeType="1"/>
        </xdr:cNvSpPr>
      </xdr:nvSpPr>
      <xdr:spPr bwMode="auto">
        <a:xfrm>
          <a:off x="8924925" y="3476625"/>
          <a:ext cx="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171450</xdr:colOff>
      <xdr:row>27</xdr:row>
      <xdr:rowOff>104775</xdr:rowOff>
    </xdr:from>
    <xdr:to>
      <xdr:col>10</xdr:col>
      <xdr:colOff>619125</xdr:colOff>
      <xdr:row>27</xdr:row>
      <xdr:rowOff>104775</xdr:rowOff>
    </xdr:to>
    <xdr:sp macro="" textlink="">
      <xdr:nvSpPr>
        <xdr:cNvPr id="14506059" name="Line 5">
          <a:extLst>
            <a:ext uri="{FF2B5EF4-FFF2-40B4-BE49-F238E27FC236}">
              <a16:creationId xmlns:a16="http://schemas.microsoft.com/office/drawing/2014/main" xmlns="" id="{00000000-0008-0000-1000-00004B58DD00}"/>
            </a:ext>
          </a:extLst>
        </xdr:cNvPr>
        <xdr:cNvSpPr>
          <a:spLocks noChangeShapeType="1"/>
        </xdr:cNvSpPr>
      </xdr:nvSpPr>
      <xdr:spPr bwMode="auto">
        <a:xfrm>
          <a:off x="6715125" y="5324475"/>
          <a:ext cx="1838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9525</xdr:colOff>
      <xdr:row>25</xdr:row>
      <xdr:rowOff>85725</xdr:rowOff>
    </xdr:from>
    <xdr:to>
      <xdr:col>10</xdr:col>
      <xdr:colOff>752475</xdr:colOff>
      <xdr:row>25</xdr:row>
      <xdr:rowOff>85725</xdr:rowOff>
    </xdr:to>
    <xdr:sp macro="" textlink="">
      <xdr:nvSpPr>
        <xdr:cNvPr id="14506060" name="Line 6">
          <a:extLst>
            <a:ext uri="{FF2B5EF4-FFF2-40B4-BE49-F238E27FC236}">
              <a16:creationId xmlns:a16="http://schemas.microsoft.com/office/drawing/2014/main" xmlns="" id="{00000000-0008-0000-1000-00004C58DD00}"/>
            </a:ext>
          </a:extLst>
        </xdr:cNvPr>
        <xdr:cNvSpPr>
          <a:spLocks noChangeShapeType="1"/>
        </xdr:cNvSpPr>
      </xdr:nvSpPr>
      <xdr:spPr bwMode="auto">
        <a:xfrm>
          <a:off x="7943850" y="5105400"/>
          <a:ext cx="7429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609600</xdr:colOff>
      <xdr:row>37</xdr:row>
      <xdr:rowOff>9525</xdr:rowOff>
    </xdr:from>
    <xdr:to>
      <xdr:col>7</xdr:col>
      <xdr:colOff>609600</xdr:colOff>
      <xdr:row>38</xdr:row>
      <xdr:rowOff>142875</xdr:rowOff>
    </xdr:to>
    <xdr:sp macro="" textlink="">
      <xdr:nvSpPr>
        <xdr:cNvPr id="14506061" name="Line 7">
          <a:extLst>
            <a:ext uri="{FF2B5EF4-FFF2-40B4-BE49-F238E27FC236}">
              <a16:creationId xmlns:a16="http://schemas.microsoft.com/office/drawing/2014/main" xmlns="" id="{00000000-0008-0000-1000-00004D58DD00}"/>
            </a:ext>
          </a:extLst>
        </xdr:cNvPr>
        <xdr:cNvSpPr>
          <a:spLocks noChangeShapeType="1"/>
        </xdr:cNvSpPr>
      </xdr:nvSpPr>
      <xdr:spPr bwMode="auto">
        <a:xfrm>
          <a:off x="6276975" y="7181850"/>
          <a:ext cx="0" cy="32385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57150</xdr:colOff>
      <xdr:row>20</xdr:row>
      <xdr:rowOff>9525</xdr:rowOff>
    </xdr:from>
    <xdr:to>
      <xdr:col>8</xdr:col>
      <xdr:colOff>171450</xdr:colOff>
      <xdr:row>20</xdr:row>
      <xdr:rowOff>9525</xdr:rowOff>
    </xdr:to>
    <xdr:sp macro="" textlink="">
      <xdr:nvSpPr>
        <xdr:cNvPr id="14506062" name="Line 8">
          <a:extLst>
            <a:ext uri="{FF2B5EF4-FFF2-40B4-BE49-F238E27FC236}">
              <a16:creationId xmlns:a16="http://schemas.microsoft.com/office/drawing/2014/main" xmlns="" id="{00000000-0008-0000-1000-00004E58DD00}"/>
            </a:ext>
          </a:extLst>
        </xdr:cNvPr>
        <xdr:cNvSpPr>
          <a:spLocks noChangeShapeType="1"/>
        </xdr:cNvSpPr>
      </xdr:nvSpPr>
      <xdr:spPr bwMode="auto">
        <a:xfrm flipH="1">
          <a:off x="5724525" y="4048125"/>
          <a:ext cx="990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11</xdr:row>
      <xdr:rowOff>66675</xdr:rowOff>
    </xdr:from>
    <xdr:to>
      <xdr:col>9</xdr:col>
      <xdr:colOff>466725</xdr:colOff>
      <xdr:row>11</xdr:row>
      <xdr:rowOff>66675</xdr:rowOff>
    </xdr:to>
    <xdr:sp macro="" textlink="">
      <xdr:nvSpPr>
        <xdr:cNvPr id="14506063" name="Line 9">
          <a:extLst>
            <a:ext uri="{FF2B5EF4-FFF2-40B4-BE49-F238E27FC236}">
              <a16:creationId xmlns:a16="http://schemas.microsoft.com/office/drawing/2014/main" xmlns="" id="{00000000-0008-0000-1000-00004F58DD00}"/>
            </a:ext>
          </a:extLst>
        </xdr:cNvPr>
        <xdr:cNvSpPr>
          <a:spLocks noChangeShapeType="1"/>
        </xdr:cNvSpPr>
      </xdr:nvSpPr>
      <xdr:spPr bwMode="auto">
        <a:xfrm>
          <a:off x="6724650" y="2333625"/>
          <a:ext cx="1000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200025</xdr:colOff>
      <xdr:row>13</xdr:row>
      <xdr:rowOff>95250</xdr:rowOff>
    </xdr:from>
    <xdr:to>
      <xdr:col>8</xdr:col>
      <xdr:colOff>514350</xdr:colOff>
      <xdr:row>13</xdr:row>
      <xdr:rowOff>95250</xdr:rowOff>
    </xdr:to>
    <xdr:sp macro="" textlink="">
      <xdr:nvSpPr>
        <xdr:cNvPr id="14506064" name="Line 10">
          <a:extLst>
            <a:ext uri="{FF2B5EF4-FFF2-40B4-BE49-F238E27FC236}">
              <a16:creationId xmlns:a16="http://schemas.microsoft.com/office/drawing/2014/main" xmlns="" id="{00000000-0008-0000-1000-00005058DD00}"/>
            </a:ext>
          </a:extLst>
        </xdr:cNvPr>
        <xdr:cNvSpPr>
          <a:spLocks noChangeShapeType="1"/>
        </xdr:cNvSpPr>
      </xdr:nvSpPr>
      <xdr:spPr bwMode="auto">
        <a:xfrm>
          <a:off x="6743700" y="2762250"/>
          <a:ext cx="314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361950</xdr:colOff>
      <xdr:row>12</xdr:row>
      <xdr:rowOff>0</xdr:rowOff>
    </xdr:from>
    <xdr:to>
      <xdr:col>10</xdr:col>
      <xdr:colOff>361950</xdr:colOff>
      <xdr:row>16</xdr:row>
      <xdr:rowOff>9525</xdr:rowOff>
    </xdr:to>
    <xdr:sp macro="" textlink="">
      <xdr:nvSpPr>
        <xdr:cNvPr id="14506065" name="Line 11">
          <a:extLst>
            <a:ext uri="{FF2B5EF4-FFF2-40B4-BE49-F238E27FC236}">
              <a16:creationId xmlns:a16="http://schemas.microsoft.com/office/drawing/2014/main" xmlns="" id="{00000000-0008-0000-1000-00005158DD00}"/>
            </a:ext>
          </a:extLst>
        </xdr:cNvPr>
        <xdr:cNvSpPr>
          <a:spLocks noChangeShapeType="1"/>
        </xdr:cNvSpPr>
      </xdr:nvSpPr>
      <xdr:spPr bwMode="auto">
        <a:xfrm>
          <a:off x="8296275" y="2466975"/>
          <a:ext cx="0" cy="800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590550</xdr:colOff>
      <xdr:row>40</xdr:row>
      <xdr:rowOff>9525</xdr:rowOff>
    </xdr:from>
    <xdr:to>
      <xdr:col>7</xdr:col>
      <xdr:colOff>590550</xdr:colOff>
      <xdr:row>41</xdr:row>
      <xdr:rowOff>142875</xdr:rowOff>
    </xdr:to>
    <xdr:sp macro="" textlink="">
      <xdr:nvSpPr>
        <xdr:cNvPr id="14506066" name="Line 12">
          <a:extLst>
            <a:ext uri="{FF2B5EF4-FFF2-40B4-BE49-F238E27FC236}">
              <a16:creationId xmlns:a16="http://schemas.microsoft.com/office/drawing/2014/main" xmlns="" id="{00000000-0008-0000-1000-00005258DD00}"/>
            </a:ext>
          </a:extLst>
        </xdr:cNvPr>
        <xdr:cNvSpPr>
          <a:spLocks noChangeShapeType="1"/>
        </xdr:cNvSpPr>
      </xdr:nvSpPr>
      <xdr:spPr bwMode="auto">
        <a:xfrm>
          <a:off x="6257925" y="7772400"/>
          <a:ext cx="0" cy="32385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43</xdr:row>
      <xdr:rowOff>0</xdr:rowOff>
    </xdr:from>
    <xdr:to>
      <xdr:col>6</xdr:col>
      <xdr:colOff>752475</xdr:colOff>
      <xdr:row>43</xdr:row>
      <xdr:rowOff>0</xdr:rowOff>
    </xdr:to>
    <xdr:sp macro="" textlink="">
      <xdr:nvSpPr>
        <xdr:cNvPr id="14506067" name="Line 13">
          <a:extLst>
            <a:ext uri="{FF2B5EF4-FFF2-40B4-BE49-F238E27FC236}">
              <a16:creationId xmlns:a16="http://schemas.microsoft.com/office/drawing/2014/main" xmlns="" id="{00000000-0008-0000-1000-00005358DD00}"/>
            </a:ext>
          </a:extLst>
        </xdr:cNvPr>
        <xdr:cNvSpPr>
          <a:spLocks noChangeShapeType="1"/>
        </xdr:cNvSpPr>
      </xdr:nvSpPr>
      <xdr:spPr bwMode="auto">
        <a:xfrm flipH="1">
          <a:off x="4876800" y="8343900"/>
          <a:ext cx="657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38100</xdr:colOff>
      <xdr:row>43</xdr:row>
      <xdr:rowOff>9525</xdr:rowOff>
    </xdr:from>
    <xdr:to>
      <xdr:col>8</xdr:col>
      <xdr:colOff>647700</xdr:colOff>
      <xdr:row>43</xdr:row>
      <xdr:rowOff>9525</xdr:rowOff>
    </xdr:to>
    <xdr:sp macro="" textlink="">
      <xdr:nvSpPr>
        <xdr:cNvPr id="14506068" name="Line 14">
          <a:extLst>
            <a:ext uri="{FF2B5EF4-FFF2-40B4-BE49-F238E27FC236}">
              <a16:creationId xmlns:a16="http://schemas.microsoft.com/office/drawing/2014/main" xmlns="" id="{00000000-0008-0000-1000-00005458DD00}"/>
            </a:ext>
          </a:extLst>
        </xdr:cNvPr>
        <xdr:cNvSpPr>
          <a:spLocks noChangeShapeType="1"/>
        </xdr:cNvSpPr>
      </xdr:nvSpPr>
      <xdr:spPr bwMode="auto">
        <a:xfrm>
          <a:off x="6581775" y="8353425"/>
          <a:ext cx="609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266700</xdr:colOff>
      <xdr:row>37</xdr:row>
      <xdr:rowOff>19050</xdr:rowOff>
    </xdr:from>
    <xdr:to>
      <xdr:col>1</xdr:col>
      <xdr:colOff>266700</xdr:colOff>
      <xdr:row>38</xdr:row>
      <xdr:rowOff>0</xdr:rowOff>
    </xdr:to>
    <xdr:sp macro="" textlink="">
      <xdr:nvSpPr>
        <xdr:cNvPr id="14506069" name="Line 15">
          <a:extLst>
            <a:ext uri="{FF2B5EF4-FFF2-40B4-BE49-F238E27FC236}">
              <a16:creationId xmlns:a16="http://schemas.microsoft.com/office/drawing/2014/main" xmlns="" id="{00000000-0008-0000-1000-00005558DD00}"/>
            </a:ext>
          </a:extLst>
        </xdr:cNvPr>
        <xdr:cNvSpPr>
          <a:spLocks noChangeShapeType="1"/>
        </xdr:cNvSpPr>
      </xdr:nvSpPr>
      <xdr:spPr bwMode="auto">
        <a:xfrm>
          <a:off x="762000" y="7191375"/>
          <a:ext cx="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247650</xdr:colOff>
      <xdr:row>18</xdr:row>
      <xdr:rowOff>0</xdr:rowOff>
    </xdr:from>
    <xdr:to>
      <xdr:col>6</xdr:col>
      <xdr:colOff>476250</xdr:colOff>
      <xdr:row>18</xdr:row>
      <xdr:rowOff>0</xdr:rowOff>
    </xdr:to>
    <xdr:sp macro="" textlink="">
      <xdr:nvSpPr>
        <xdr:cNvPr id="14506070" name="Line 16">
          <a:extLst>
            <a:ext uri="{FF2B5EF4-FFF2-40B4-BE49-F238E27FC236}">
              <a16:creationId xmlns:a16="http://schemas.microsoft.com/office/drawing/2014/main" xmlns="" id="{00000000-0008-0000-1000-00005658DD00}"/>
            </a:ext>
          </a:extLst>
        </xdr:cNvPr>
        <xdr:cNvSpPr>
          <a:spLocks noChangeShapeType="1"/>
        </xdr:cNvSpPr>
      </xdr:nvSpPr>
      <xdr:spPr bwMode="auto">
        <a:xfrm>
          <a:off x="1552575" y="3648075"/>
          <a:ext cx="3705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742950</xdr:colOff>
      <xdr:row>15</xdr:row>
      <xdr:rowOff>0</xdr:rowOff>
    </xdr:from>
    <xdr:to>
      <xdr:col>8</xdr:col>
      <xdr:colOff>171450</xdr:colOff>
      <xdr:row>15</xdr:row>
      <xdr:rowOff>0</xdr:rowOff>
    </xdr:to>
    <xdr:sp macro="" textlink="">
      <xdr:nvSpPr>
        <xdr:cNvPr id="14506071" name="Line 17">
          <a:extLst>
            <a:ext uri="{FF2B5EF4-FFF2-40B4-BE49-F238E27FC236}">
              <a16:creationId xmlns:a16="http://schemas.microsoft.com/office/drawing/2014/main" xmlns="" id="{00000000-0008-0000-1000-00005758DD00}"/>
            </a:ext>
          </a:extLst>
        </xdr:cNvPr>
        <xdr:cNvSpPr>
          <a:spLocks noChangeShapeType="1"/>
        </xdr:cNvSpPr>
      </xdr:nvSpPr>
      <xdr:spPr bwMode="auto">
        <a:xfrm flipH="1">
          <a:off x="3886200" y="3057525"/>
          <a:ext cx="2828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15</xdr:row>
      <xdr:rowOff>0</xdr:rowOff>
    </xdr:from>
    <xdr:to>
      <xdr:col>5</xdr:col>
      <xdr:colOff>0</xdr:colOff>
      <xdr:row>15</xdr:row>
      <xdr:rowOff>152400</xdr:rowOff>
    </xdr:to>
    <xdr:sp macro="" textlink="">
      <xdr:nvSpPr>
        <xdr:cNvPr id="14506072" name="Line 18">
          <a:extLst>
            <a:ext uri="{FF2B5EF4-FFF2-40B4-BE49-F238E27FC236}">
              <a16:creationId xmlns:a16="http://schemas.microsoft.com/office/drawing/2014/main" xmlns="" id="{00000000-0008-0000-1000-00005858DD00}"/>
            </a:ext>
          </a:extLst>
        </xdr:cNvPr>
        <xdr:cNvSpPr>
          <a:spLocks noChangeShapeType="1"/>
        </xdr:cNvSpPr>
      </xdr:nvSpPr>
      <xdr:spPr bwMode="auto">
        <a:xfrm>
          <a:off x="3905250" y="305752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495300</xdr:colOff>
      <xdr:row>44</xdr:row>
      <xdr:rowOff>9525</xdr:rowOff>
    </xdr:from>
    <xdr:to>
      <xdr:col>7</xdr:col>
      <xdr:colOff>495300</xdr:colOff>
      <xdr:row>45</xdr:row>
      <xdr:rowOff>180975</xdr:rowOff>
    </xdr:to>
    <xdr:sp macro="" textlink="">
      <xdr:nvSpPr>
        <xdr:cNvPr id="14506073" name="Line 19">
          <a:extLst>
            <a:ext uri="{FF2B5EF4-FFF2-40B4-BE49-F238E27FC236}">
              <a16:creationId xmlns:a16="http://schemas.microsoft.com/office/drawing/2014/main" xmlns="" id="{00000000-0008-0000-1000-00005958DD00}"/>
            </a:ext>
          </a:extLst>
        </xdr:cNvPr>
        <xdr:cNvSpPr>
          <a:spLocks noChangeShapeType="1"/>
        </xdr:cNvSpPr>
      </xdr:nvSpPr>
      <xdr:spPr bwMode="auto">
        <a:xfrm>
          <a:off x="6162675" y="8553450"/>
          <a:ext cx="0" cy="361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46</xdr:row>
      <xdr:rowOff>0</xdr:rowOff>
    </xdr:from>
    <xdr:to>
      <xdr:col>8</xdr:col>
      <xdr:colOff>323850</xdr:colOff>
      <xdr:row>46</xdr:row>
      <xdr:rowOff>0</xdr:rowOff>
    </xdr:to>
    <xdr:sp macro="" textlink="">
      <xdr:nvSpPr>
        <xdr:cNvPr id="14506074" name="Line 20">
          <a:extLst>
            <a:ext uri="{FF2B5EF4-FFF2-40B4-BE49-F238E27FC236}">
              <a16:creationId xmlns:a16="http://schemas.microsoft.com/office/drawing/2014/main" xmlns="" id="{00000000-0008-0000-1000-00005A58DD00}"/>
            </a:ext>
          </a:extLst>
        </xdr:cNvPr>
        <xdr:cNvSpPr>
          <a:spLocks noChangeShapeType="1"/>
        </xdr:cNvSpPr>
      </xdr:nvSpPr>
      <xdr:spPr bwMode="auto">
        <a:xfrm>
          <a:off x="4972050" y="8934450"/>
          <a:ext cx="1895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9525</xdr:rowOff>
    </xdr:from>
    <xdr:to>
      <xdr:col>9</xdr:col>
      <xdr:colOff>0</xdr:colOff>
      <xdr:row>46</xdr:row>
      <xdr:rowOff>161925</xdr:rowOff>
    </xdr:to>
    <xdr:sp macro="" textlink="">
      <xdr:nvSpPr>
        <xdr:cNvPr id="14506075" name="Line 21">
          <a:extLst>
            <a:ext uri="{FF2B5EF4-FFF2-40B4-BE49-F238E27FC236}">
              <a16:creationId xmlns:a16="http://schemas.microsoft.com/office/drawing/2014/main" xmlns="" id="{00000000-0008-0000-1000-00005B58DD00}"/>
            </a:ext>
          </a:extLst>
        </xdr:cNvPr>
        <xdr:cNvSpPr>
          <a:spLocks noChangeShapeType="1"/>
        </xdr:cNvSpPr>
      </xdr:nvSpPr>
      <xdr:spPr bwMode="auto">
        <a:xfrm>
          <a:off x="7258050" y="89439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419100</xdr:colOff>
      <xdr:row>45</xdr:row>
      <xdr:rowOff>180975</xdr:rowOff>
    </xdr:from>
    <xdr:to>
      <xdr:col>7</xdr:col>
      <xdr:colOff>419100</xdr:colOff>
      <xdr:row>46</xdr:row>
      <xdr:rowOff>133350</xdr:rowOff>
    </xdr:to>
    <xdr:sp macro="" textlink="">
      <xdr:nvSpPr>
        <xdr:cNvPr id="14506076" name="Line 22">
          <a:extLst>
            <a:ext uri="{FF2B5EF4-FFF2-40B4-BE49-F238E27FC236}">
              <a16:creationId xmlns:a16="http://schemas.microsoft.com/office/drawing/2014/main" xmlns="" id="{00000000-0008-0000-1000-00005C58DD00}"/>
            </a:ext>
          </a:extLst>
        </xdr:cNvPr>
        <xdr:cNvSpPr>
          <a:spLocks noChangeShapeType="1"/>
        </xdr:cNvSpPr>
      </xdr:nvSpPr>
      <xdr:spPr bwMode="auto">
        <a:xfrm>
          <a:off x="6086475" y="8915400"/>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161925</xdr:colOff>
      <xdr:row>31</xdr:row>
      <xdr:rowOff>0</xdr:rowOff>
    </xdr:from>
    <xdr:to>
      <xdr:col>8</xdr:col>
      <xdr:colOff>161925</xdr:colOff>
      <xdr:row>33</xdr:row>
      <xdr:rowOff>19050</xdr:rowOff>
    </xdr:to>
    <xdr:sp macro="" textlink="">
      <xdr:nvSpPr>
        <xdr:cNvPr id="14506077" name="Line 23">
          <a:extLst>
            <a:ext uri="{FF2B5EF4-FFF2-40B4-BE49-F238E27FC236}">
              <a16:creationId xmlns:a16="http://schemas.microsoft.com/office/drawing/2014/main" xmlns="" id="{00000000-0008-0000-1000-00005D58DD00}"/>
            </a:ext>
          </a:extLst>
        </xdr:cNvPr>
        <xdr:cNvSpPr>
          <a:spLocks noChangeShapeType="1"/>
        </xdr:cNvSpPr>
      </xdr:nvSpPr>
      <xdr:spPr bwMode="auto">
        <a:xfrm>
          <a:off x="6705600" y="6010275"/>
          <a:ext cx="0" cy="40005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295275</xdr:colOff>
      <xdr:row>33</xdr:row>
      <xdr:rowOff>0</xdr:rowOff>
    </xdr:from>
    <xdr:to>
      <xdr:col>14</xdr:col>
      <xdr:colOff>257175</xdr:colOff>
      <xdr:row>33</xdr:row>
      <xdr:rowOff>0</xdr:rowOff>
    </xdr:to>
    <xdr:sp macro="" textlink="">
      <xdr:nvSpPr>
        <xdr:cNvPr id="14506078" name="Line 24">
          <a:extLst>
            <a:ext uri="{FF2B5EF4-FFF2-40B4-BE49-F238E27FC236}">
              <a16:creationId xmlns:a16="http://schemas.microsoft.com/office/drawing/2014/main" xmlns="" id="{00000000-0008-0000-1000-00005E58DD00}"/>
            </a:ext>
          </a:extLst>
        </xdr:cNvPr>
        <xdr:cNvSpPr>
          <a:spLocks noChangeShapeType="1"/>
        </xdr:cNvSpPr>
      </xdr:nvSpPr>
      <xdr:spPr bwMode="auto">
        <a:xfrm>
          <a:off x="790575" y="6391275"/>
          <a:ext cx="1092517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419100</xdr:colOff>
      <xdr:row>33</xdr:row>
      <xdr:rowOff>0</xdr:rowOff>
    </xdr:from>
    <xdr:to>
      <xdr:col>2</xdr:col>
      <xdr:colOff>419100</xdr:colOff>
      <xdr:row>34</xdr:row>
      <xdr:rowOff>152400</xdr:rowOff>
    </xdr:to>
    <xdr:sp macro="" textlink="">
      <xdr:nvSpPr>
        <xdr:cNvPr id="14506079" name="Line 25">
          <a:extLst>
            <a:ext uri="{FF2B5EF4-FFF2-40B4-BE49-F238E27FC236}">
              <a16:creationId xmlns:a16="http://schemas.microsoft.com/office/drawing/2014/main" xmlns="" id="{00000000-0008-0000-1000-00005F58DD00}"/>
            </a:ext>
          </a:extLst>
        </xdr:cNvPr>
        <xdr:cNvSpPr>
          <a:spLocks noChangeShapeType="1"/>
        </xdr:cNvSpPr>
      </xdr:nvSpPr>
      <xdr:spPr bwMode="auto">
        <a:xfrm>
          <a:off x="1724025" y="6391275"/>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457200</xdr:colOff>
      <xdr:row>33</xdr:row>
      <xdr:rowOff>19050</xdr:rowOff>
    </xdr:from>
    <xdr:to>
      <xdr:col>11</xdr:col>
      <xdr:colOff>457200</xdr:colOff>
      <xdr:row>35</xdr:row>
      <xdr:rowOff>19050</xdr:rowOff>
    </xdr:to>
    <xdr:sp macro="" textlink="">
      <xdr:nvSpPr>
        <xdr:cNvPr id="14506080" name="Line 26">
          <a:extLst>
            <a:ext uri="{FF2B5EF4-FFF2-40B4-BE49-F238E27FC236}">
              <a16:creationId xmlns:a16="http://schemas.microsoft.com/office/drawing/2014/main" xmlns="" id="{00000000-0008-0000-1000-00006058DD00}"/>
            </a:ext>
          </a:extLst>
        </xdr:cNvPr>
        <xdr:cNvSpPr>
          <a:spLocks noChangeShapeType="1"/>
        </xdr:cNvSpPr>
      </xdr:nvSpPr>
      <xdr:spPr bwMode="auto">
        <a:xfrm>
          <a:off x="9220200" y="6410325"/>
          <a:ext cx="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342900</xdr:colOff>
      <xdr:row>33</xdr:row>
      <xdr:rowOff>9525</xdr:rowOff>
    </xdr:from>
    <xdr:to>
      <xdr:col>12</xdr:col>
      <xdr:colOff>342900</xdr:colOff>
      <xdr:row>35</xdr:row>
      <xdr:rowOff>9525</xdr:rowOff>
    </xdr:to>
    <xdr:sp macro="" textlink="">
      <xdr:nvSpPr>
        <xdr:cNvPr id="14506081" name="Line 27">
          <a:extLst>
            <a:ext uri="{FF2B5EF4-FFF2-40B4-BE49-F238E27FC236}">
              <a16:creationId xmlns:a16="http://schemas.microsoft.com/office/drawing/2014/main" xmlns="" id="{00000000-0008-0000-1000-00006158DD00}"/>
            </a:ext>
          </a:extLst>
        </xdr:cNvPr>
        <xdr:cNvSpPr>
          <a:spLocks noChangeShapeType="1"/>
        </xdr:cNvSpPr>
      </xdr:nvSpPr>
      <xdr:spPr bwMode="auto">
        <a:xfrm>
          <a:off x="10058400" y="6400800"/>
          <a:ext cx="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247650</xdr:colOff>
      <xdr:row>32</xdr:row>
      <xdr:rowOff>180975</xdr:rowOff>
    </xdr:from>
    <xdr:to>
      <xdr:col>14</xdr:col>
      <xdr:colOff>247650</xdr:colOff>
      <xdr:row>35</xdr:row>
      <xdr:rowOff>28575</xdr:rowOff>
    </xdr:to>
    <xdr:sp macro="" textlink="">
      <xdr:nvSpPr>
        <xdr:cNvPr id="14506082" name="Line 28">
          <a:extLst>
            <a:ext uri="{FF2B5EF4-FFF2-40B4-BE49-F238E27FC236}">
              <a16:creationId xmlns:a16="http://schemas.microsoft.com/office/drawing/2014/main" xmlns="" id="{00000000-0008-0000-1000-00006258DD00}"/>
            </a:ext>
          </a:extLst>
        </xdr:cNvPr>
        <xdr:cNvSpPr>
          <a:spLocks noChangeShapeType="1"/>
        </xdr:cNvSpPr>
      </xdr:nvSpPr>
      <xdr:spPr bwMode="auto">
        <a:xfrm>
          <a:off x="11706225" y="6381750"/>
          <a:ext cx="0" cy="428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342900</xdr:colOff>
      <xdr:row>32</xdr:row>
      <xdr:rowOff>180975</xdr:rowOff>
    </xdr:from>
    <xdr:to>
      <xdr:col>4</xdr:col>
      <xdr:colOff>342900</xdr:colOff>
      <xdr:row>34</xdr:row>
      <xdr:rowOff>180975</xdr:rowOff>
    </xdr:to>
    <xdr:sp macro="" textlink="">
      <xdr:nvSpPr>
        <xdr:cNvPr id="14506083" name="Line 29">
          <a:extLst>
            <a:ext uri="{FF2B5EF4-FFF2-40B4-BE49-F238E27FC236}">
              <a16:creationId xmlns:a16="http://schemas.microsoft.com/office/drawing/2014/main" xmlns="" id="{00000000-0008-0000-1000-00006358DD00}"/>
            </a:ext>
          </a:extLst>
        </xdr:cNvPr>
        <xdr:cNvSpPr>
          <a:spLocks noChangeShapeType="1"/>
        </xdr:cNvSpPr>
      </xdr:nvSpPr>
      <xdr:spPr bwMode="auto">
        <a:xfrm>
          <a:off x="3486150" y="6381750"/>
          <a:ext cx="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361950</xdr:colOff>
      <xdr:row>33</xdr:row>
      <xdr:rowOff>0</xdr:rowOff>
    </xdr:from>
    <xdr:to>
      <xdr:col>5</xdr:col>
      <xdr:colOff>361950</xdr:colOff>
      <xdr:row>35</xdr:row>
      <xdr:rowOff>0</xdr:rowOff>
    </xdr:to>
    <xdr:sp macro="" textlink="">
      <xdr:nvSpPr>
        <xdr:cNvPr id="14506084" name="Line 30">
          <a:extLst>
            <a:ext uri="{FF2B5EF4-FFF2-40B4-BE49-F238E27FC236}">
              <a16:creationId xmlns:a16="http://schemas.microsoft.com/office/drawing/2014/main" xmlns="" id="{00000000-0008-0000-1000-00006458DD00}"/>
            </a:ext>
          </a:extLst>
        </xdr:cNvPr>
        <xdr:cNvSpPr>
          <a:spLocks noChangeShapeType="1"/>
        </xdr:cNvSpPr>
      </xdr:nvSpPr>
      <xdr:spPr bwMode="auto">
        <a:xfrm>
          <a:off x="4267200" y="6391275"/>
          <a:ext cx="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323850</xdr:colOff>
      <xdr:row>33</xdr:row>
      <xdr:rowOff>0</xdr:rowOff>
    </xdr:from>
    <xdr:to>
      <xdr:col>1</xdr:col>
      <xdr:colOff>323850</xdr:colOff>
      <xdr:row>35</xdr:row>
      <xdr:rowOff>0</xdr:rowOff>
    </xdr:to>
    <xdr:sp macro="" textlink="">
      <xdr:nvSpPr>
        <xdr:cNvPr id="14506085" name="Line 31">
          <a:extLst>
            <a:ext uri="{FF2B5EF4-FFF2-40B4-BE49-F238E27FC236}">
              <a16:creationId xmlns:a16="http://schemas.microsoft.com/office/drawing/2014/main" xmlns="" id="{00000000-0008-0000-1000-00006558DD00}"/>
            </a:ext>
          </a:extLst>
        </xdr:cNvPr>
        <xdr:cNvSpPr>
          <a:spLocks noChangeShapeType="1"/>
        </xdr:cNvSpPr>
      </xdr:nvSpPr>
      <xdr:spPr bwMode="auto">
        <a:xfrm>
          <a:off x="819150" y="6391275"/>
          <a:ext cx="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25</xdr:row>
      <xdr:rowOff>95250</xdr:rowOff>
    </xdr:from>
    <xdr:to>
      <xdr:col>10</xdr:col>
      <xdr:colOff>0</xdr:colOff>
      <xdr:row>29</xdr:row>
      <xdr:rowOff>0</xdr:rowOff>
    </xdr:to>
    <xdr:sp macro="" textlink="">
      <xdr:nvSpPr>
        <xdr:cNvPr id="14506086" name="Line 32">
          <a:extLst>
            <a:ext uri="{FF2B5EF4-FFF2-40B4-BE49-F238E27FC236}">
              <a16:creationId xmlns:a16="http://schemas.microsoft.com/office/drawing/2014/main" xmlns="" id="{00000000-0008-0000-1000-00006658DD00}"/>
            </a:ext>
          </a:extLst>
        </xdr:cNvPr>
        <xdr:cNvSpPr>
          <a:spLocks noChangeShapeType="1"/>
        </xdr:cNvSpPr>
      </xdr:nvSpPr>
      <xdr:spPr bwMode="auto">
        <a:xfrm>
          <a:off x="7934325" y="5114925"/>
          <a:ext cx="0"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19050</xdr:colOff>
      <xdr:row>28</xdr:row>
      <xdr:rowOff>180975</xdr:rowOff>
    </xdr:from>
    <xdr:to>
      <xdr:col>10</xdr:col>
      <xdr:colOff>666750</xdr:colOff>
      <xdr:row>28</xdr:row>
      <xdr:rowOff>180975</xdr:rowOff>
    </xdr:to>
    <xdr:sp macro="" textlink="">
      <xdr:nvSpPr>
        <xdr:cNvPr id="14506087" name="Line 33">
          <a:extLst>
            <a:ext uri="{FF2B5EF4-FFF2-40B4-BE49-F238E27FC236}">
              <a16:creationId xmlns:a16="http://schemas.microsoft.com/office/drawing/2014/main" xmlns="" id="{00000000-0008-0000-1000-00006758DD00}"/>
            </a:ext>
          </a:extLst>
        </xdr:cNvPr>
        <xdr:cNvSpPr>
          <a:spLocks noChangeShapeType="1"/>
        </xdr:cNvSpPr>
      </xdr:nvSpPr>
      <xdr:spPr bwMode="auto">
        <a:xfrm>
          <a:off x="7953375" y="5591175"/>
          <a:ext cx="647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285750</xdr:colOff>
      <xdr:row>25</xdr:row>
      <xdr:rowOff>0</xdr:rowOff>
    </xdr:from>
    <xdr:to>
      <xdr:col>8</xdr:col>
      <xdr:colOff>171450</xdr:colOff>
      <xdr:row>25</xdr:row>
      <xdr:rowOff>0</xdr:rowOff>
    </xdr:to>
    <xdr:sp macro="" textlink="">
      <xdr:nvSpPr>
        <xdr:cNvPr id="14506088" name="Line 34">
          <a:extLst>
            <a:ext uri="{FF2B5EF4-FFF2-40B4-BE49-F238E27FC236}">
              <a16:creationId xmlns:a16="http://schemas.microsoft.com/office/drawing/2014/main" xmlns="" id="{00000000-0008-0000-1000-00006858DD00}"/>
            </a:ext>
          </a:extLst>
        </xdr:cNvPr>
        <xdr:cNvSpPr>
          <a:spLocks noChangeShapeType="1"/>
        </xdr:cNvSpPr>
      </xdr:nvSpPr>
      <xdr:spPr bwMode="auto">
        <a:xfrm flipH="1">
          <a:off x="1590675" y="5019675"/>
          <a:ext cx="5124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228600</xdr:colOff>
      <xdr:row>10</xdr:row>
      <xdr:rowOff>76200</xdr:rowOff>
    </xdr:from>
    <xdr:to>
      <xdr:col>8</xdr:col>
      <xdr:colOff>142875</xdr:colOff>
      <xdr:row>10</xdr:row>
      <xdr:rowOff>76200</xdr:rowOff>
    </xdr:to>
    <xdr:sp macro="" textlink="">
      <xdr:nvSpPr>
        <xdr:cNvPr id="14506089" name="Line 35">
          <a:extLst>
            <a:ext uri="{FF2B5EF4-FFF2-40B4-BE49-F238E27FC236}">
              <a16:creationId xmlns:a16="http://schemas.microsoft.com/office/drawing/2014/main" xmlns="" id="{00000000-0008-0000-1000-00006958DD00}"/>
            </a:ext>
          </a:extLst>
        </xdr:cNvPr>
        <xdr:cNvSpPr>
          <a:spLocks noChangeShapeType="1"/>
        </xdr:cNvSpPr>
      </xdr:nvSpPr>
      <xdr:spPr bwMode="auto">
        <a:xfrm flipH="1">
          <a:off x="5895975" y="2143125"/>
          <a:ext cx="7905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25</xdr:row>
      <xdr:rowOff>9525</xdr:rowOff>
    </xdr:from>
    <xdr:to>
      <xdr:col>4</xdr:col>
      <xdr:colOff>9525</xdr:colOff>
      <xdr:row>25</xdr:row>
      <xdr:rowOff>190500</xdr:rowOff>
    </xdr:to>
    <xdr:sp macro="" textlink="">
      <xdr:nvSpPr>
        <xdr:cNvPr id="14506090" name="Line 36">
          <a:extLst>
            <a:ext uri="{FF2B5EF4-FFF2-40B4-BE49-F238E27FC236}">
              <a16:creationId xmlns:a16="http://schemas.microsoft.com/office/drawing/2014/main" xmlns="" id="{00000000-0008-0000-1000-00006A58DD00}"/>
            </a:ext>
          </a:extLst>
        </xdr:cNvPr>
        <xdr:cNvSpPr>
          <a:spLocks noChangeShapeType="1"/>
        </xdr:cNvSpPr>
      </xdr:nvSpPr>
      <xdr:spPr bwMode="auto">
        <a:xfrm>
          <a:off x="3152775" y="5029200"/>
          <a:ext cx="0" cy="18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314325</xdr:colOff>
      <xdr:row>25</xdr:row>
      <xdr:rowOff>0</xdr:rowOff>
    </xdr:from>
    <xdr:to>
      <xdr:col>2</xdr:col>
      <xdr:colOff>314325</xdr:colOff>
      <xdr:row>25</xdr:row>
      <xdr:rowOff>190500</xdr:rowOff>
    </xdr:to>
    <xdr:sp macro="" textlink="">
      <xdr:nvSpPr>
        <xdr:cNvPr id="14506091" name="Line 37">
          <a:extLst>
            <a:ext uri="{FF2B5EF4-FFF2-40B4-BE49-F238E27FC236}">
              <a16:creationId xmlns:a16="http://schemas.microsoft.com/office/drawing/2014/main" xmlns="" id="{00000000-0008-0000-1000-00006B58DD00}"/>
            </a:ext>
          </a:extLst>
        </xdr:cNvPr>
        <xdr:cNvSpPr>
          <a:spLocks noChangeShapeType="1"/>
        </xdr:cNvSpPr>
      </xdr:nvSpPr>
      <xdr:spPr bwMode="auto">
        <a:xfrm>
          <a:off x="1619250" y="5019675"/>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25</xdr:row>
      <xdr:rowOff>9525</xdr:rowOff>
    </xdr:from>
    <xdr:to>
      <xdr:col>6</xdr:col>
      <xdr:colOff>0</xdr:colOff>
      <xdr:row>25</xdr:row>
      <xdr:rowOff>171450</xdr:rowOff>
    </xdr:to>
    <xdr:sp macro="" textlink="">
      <xdr:nvSpPr>
        <xdr:cNvPr id="14506092" name="Line 38">
          <a:extLst>
            <a:ext uri="{FF2B5EF4-FFF2-40B4-BE49-F238E27FC236}">
              <a16:creationId xmlns:a16="http://schemas.microsoft.com/office/drawing/2014/main" xmlns="" id="{00000000-0008-0000-1000-00006C58DD00}"/>
            </a:ext>
          </a:extLst>
        </xdr:cNvPr>
        <xdr:cNvSpPr>
          <a:spLocks noChangeShapeType="1"/>
        </xdr:cNvSpPr>
      </xdr:nvSpPr>
      <xdr:spPr bwMode="auto">
        <a:xfrm>
          <a:off x="4781550" y="5029200"/>
          <a:ext cx="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352425</xdr:colOff>
      <xdr:row>18</xdr:row>
      <xdr:rowOff>0</xdr:rowOff>
    </xdr:from>
    <xdr:to>
      <xdr:col>3</xdr:col>
      <xdr:colOff>352425</xdr:colOff>
      <xdr:row>18</xdr:row>
      <xdr:rowOff>171450</xdr:rowOff>
    </xdr:to>
    <xdr:sp macro="" textlink="">
      <xdr:nvSpPr>
        <xdr:cNvPr id="14506093" name="Line 39">
          <a:extLst>
            <a:ext uri="{FF2B5EF4-FFF2-40B4-BE49-F238E27FC236}">
              <a16:creationId xmlns:a16="http://schemas.microsoft.com/office/drawing/2014/main" xmlns="" id="{00000000-0008-0000-1000-00006D58DD00}"/>
            </a:ext>
          </a:extLst>
        </xdr:cNvPr>
        <xdr:cNvSpPr>
          <a:spLocks noChangeShapeType="1"/>
        </xdr:cNvSpPr>
      </xdr:nvSpPr>
      <xdr:spPr bwMode="auto">
        <a:xfrm>
          <a:off x="2733675" y="3648075"/>
          <a:ext cx="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266700</xdr:colOff>
      <xdr:row>18</xdr:row>
      <xdr:rowOff>0</xdr:rowOff>
    </xdr:from>
    <xdr:to>
      <xdr:col>2</xdr:col>
      <xdr:colOff>266700</xdr:colOff>
      <xdr:row>19</xdr:row>
      <xdr:rowOff>0</xdr:rowOff>
    </xdr:to>
    <xdr:sp macro="" textlink="">
      <xdr:nvSpPr>
        <xdr:cNvPr id="14506094" name="Line 40">
          <a:extLst>
            <a:ext uri="{FF2B5EF4-FFF2-40B4-BE49-F238E27FC236}">
              <a16:creationId xmlns:a16="http://schemas.microsoft.com/office/drawing/2014/main" xmlns="" id="{00000000-0008-0000-1000-00006E58DD00}"/>
            </a:ext>
          </a:extLst>
        </xdr:cNvPr>
        <xdr:cNvSpPr>
          <a:spLocks noChangeShapeType="1"/>
        </xdr:cNvSpPr>
      </xdr:nvSpPr>
      <xdr:spPr bwMode="auto">
        <a:xfrm>
          <a:off x="1571625" y="3648075"/>
          <a:ext cx="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381000</xdr:colOff>
      <xdr:row>18</xdr:row>
      <xdr:rowOff>19050</xdr:rowOff>
    </xdr:from>
    <xdr:to>
      <xdr:col>4</xdr:col>
      <xdr:colOff>381000</xdr:colOff>
      <xdr:row>18</xdr:row>
      <xdr:rowOff>180975</xdr:rowOff>
    </xdr:to>
    <xdr:sp macro="" textlink="">
      <xdr:nvSpPr>
        <xdr:cNvPr id="14506095" name="Line 41">
          <a:extLst>
            <a:ext uri="{FF2B5EF4-FFF2-40B4-BE49-F238E27FC236}">
              <a16:creationId xmlns:a16="http://schemas.microsoft.com/office/drawing/2014/main" xmlns="" id="{00000000-0008-0000-1000-00006F58DD00}"/>
            </a:ext>
          </a:extLst>
        </xdr:cNvPr>
        <xdr:cNvSpPr>
          <a:spLocks noChangeShapeType="1"/>
        </xdr:cNvSpPr>
      </xdr:nvSpPr>
      <xdr:spPr bwMode="auto">
        <a:xfrm>
          <a:off x="3524250" y="3667125"/>
          <a:ext cx="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438150</xdr:colOff>
      <xdr:row>18</xdr:row>
      <xdr:rowOff>0</xdr:rowOff>
    </xdr:from>
    <xdr:to>
      <xdr:col>6</xdr:col>
      <xdr:colOff>438150</xdr:colOff>
      <xdr:row>18</xdr:row>
      <xdr:rowOff>171450</xdr:rowOff>
    </xdr:to>
    <xdr:sp macro="" textlink="">
      <xdr:nvSpPr>
        <xdr:cNvPr id="14506096" name="Line 42">
          <a:extLst>
            <a:ext uri="{FF2B5EF4-FFF2-40B4-BE49-F238E27FC236}">
              <a16:creationId xmlns:a16="http://schemas.microsoft.com/office/drawing/2014/main" xmlns="" id="{00000000-0008-0000-1000-00007058DD00}"/>
            </a:ext>
          </a:extLst>
        </xdr:cNvPr>
        <xdr:cNvSpPr>
          <a:spLocks noChangeShapeType="1"/>
        </xdr:cNvSpPr>
      </xdr:nvSpPr>
      <xdr:spPr bwMode="auto">
        <a:xfrm>
          <a:off x="5219700" y="3648075"/>
          <a:ext cx="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752475</xdr:colOff>
      <xdr:row>17</xdr:row>
      <xdr:rowOff>9525</xdr:rowOff>
    </xdr:from>
    <xdr:to>
      <xdr:col>5</xdr:col>
      <xdr:colOff>0</xdr:colOff>
      <xdr:row>18</xdr:row>
      <xdr:rowOff>9525</xdr:rowOff>
    </xdr:to>
    <xdr:sp macro="" textlink="">
      <xdr:nvSpPr>
        <xdr:cNvPr id="14506097" name="Line 43">
          <a:extLst>
            <a:ext uri="{FF2B5EF4-FFF2-40B4-BE49-F238E27FC236}">
              <a16:creationId xmlns:a16="http://schemas.microsoft.com/office/drawing/2014/main" xmlns="" id="{00000000-0008-0000-1000-00007158DD00}"/>
            </a:ext>
          </a:extLst>
        </xdr:cNvPr>
        <xdr:cNvSpPr>
          <a:spLocks noChangeShapeType="1"/>
        </xdr:cNvSpPr>
      </xdr:nvSpPr>
      <xdr:spPr bwMode="auto">
        <a:xfrm>
          <a:off x="3895725" y="3467100"/>
          <a:ext cx="9525"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361950</xdr:colOff>
      <xdr:row>33</xdr:row>
      <xdr:rowOff>9525</xdr:rowOff>
    </xdr:from>
    <xdr:to>
      <xdr:col>6</xdr:col>
      <xdr:colOff>361950</xdr:colOff>
      <xdr:row>34</xdr:row>
      <xdr:rowOff>161925</xdr:rowOff>
    </xdr:to>
    <xdr:sp macro="" textlink="">
      <xdr:nvSpPr>
        <xdr:cNvPr id="14506098" name="Line 44">
          <a:extLst>
            <a:ext uri="{FF2B5EF4-FFF2-40B4-BE49-F238E27FC236}">
              <a16:creationId xmlns:a16="http://schemas.microsoft.com/office/drawing/2014/main" xmlns="" id="{00000000-0008-0000-1000-00007258DD00}"/>
            </a:ext>
          </a:extLst>
        </xdr:cNvPr>
        <xdr:cNvSpPr>
          <a:spLocks noChangeShapeType="1"/>
        </xdr:cNvSpPr>
      </xdr:nvSpPr>
      <xdr:spPr bwMode="auto">
        <a:xfrm>
          <a:off x="5143500" y="64008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352425</xdr:colOff>
      <xdr:row>33</xdr:row>
      <xdr:rowOff>19050</xdr:rowOff>
    </xdr:from>
    <xdr:to>
      <xdr:col>3</xdr:col>
      <xdr:colOff>352425</xdr:colOff>
      <xdr:row>35</xdr:row>
      <xdr:rowOff>0</xdr:rowOff>
    </xdr:to>
    <xdr:sp macro="" textlink="">
      <xdr:nvSpPr>
        <xdr:cNvPr id="14506099" name="Line 45">
          <a:extLst>
            <a:ext uri="{FF2B5EF4-FFF2-40B4-BE49-F238E27FC236}">
              <a16:creationId xmlns:a16="http://schemas.microsoft.com/office/drawing/2014/main" xmlns="" id="{00000000-0008-0000-1000-00007358DD00}"/>
            </a:ext>
          </a:extLst>
        </xdr:cNvPr>
        <xdr:cNvSpPr>
          <a:spLocks noChangeShapeType="1"/>
        </xdr:cNvSpPr>
      </xdr:nvSpPr>
      <xdr:spPr bwMode="auto">
        <a:xfrm>
          <a:off x="2733675" y="6410325"/>
          <a:ext cx="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33</xdr:row>
      <xdr:rowOff>9525</xdr:rowOff>
    </xdr:from>
    <xdr:to>
      <xdr:col>8</xdr:col>
      <xdr:colOff>0</xdr:colOff>
      <xdr:row>35</xdr:row>
      <xdr:rowOff>9525</xdr:rowOff>
    </xdr:to>
    <xdr:sp macro="" textlink="">
      <xdr:nvSpPr>
        <xdr:cNvPr id="14506100" name="Line 46">
          <a:extLst>
            <a:ext uri="{FF2B5EF4-FFF2-40B4-BE49-F238E27FC236}">
              <a16:creationId xmlns:a16="http://schemas.microsoft.com/office/drawing/2014/main" xmlns="" id="{00000000-0008-0000-1000-00007458DD00}"/>
            </a:ext>
          </a:extLst>
        </xdr:cNvPr>
        <xdr:cNvSpPr>
          <a:spLocks noChangeShapeType="1"/>
        </xdr:cNvSpPr>
      </xdr:nvSpPr>
      <xdr:spPr bwMode="auto">
        <a:xfrm>
          <a:off x="6543675" y="6400800"/>
          <a:ext cx="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314325</xdr:colOff>
      <xdr:row>33</xdr:row>
      <xdr:rowOff>0</xdr:rowOff>
    </xdr:from>
    <xdr:to>
      <xdr:col>9</xdr:col>
      <xdr:colOff>314325</xdr:colOff>
      <xdr:row>35</xdr:row>
      <xdr:rowOff>9525</xdr:rowOff>
    </xdr:to>
    <xdr:sp macro="" textlink="">
      <xdr:nvSpPr>
        <xdr:cNvPr id="14506101" name="Line 47">
          <a:extLst>
            <a:ext uri="{FF2B5EF4-FFF2-40B4-BE49-F238E27FC236}">
              <a16:creationId xmlns:a16="http://schemas.microsoft.com/office/drawing/2014/main" xmlns="" id="{00000000-0008-0000-1000-00007558DD00}"/>
            </a:ext>
          </a:extLst>
        </xdr:cNvPr>
        <xdr:cNvSpPr>
          <a:spLocks noChangeShapeType="1"/>
        </xdr:cNvSpPr>
      </xdr:nvSpPr>
      <xdr:spPr bwMode="auto">
        <a:xfrm>
          <a:off x="7572375" y="6391275"/>
          <a:ext cx="0" cy="400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33</xdr:row>
      <xdr:rowOff>0</xdr:rowOff>
    </xdr:from>
    <xdr:to>
      <xdr:col>13</xdr:col>
      <xdr:colOff>447675</xdr:colOff>
      <xdr:row>34</xdr:row>
      <xdr:rowOff>180975</xdr:rowOff>
    </xdr:to>
    <xdr:sp macro="" textlink="">
      <xdr:nvSpPr>
        <xdr:cNvPr id="14506102" name="Line 48">
          <a:extLst>
            <a:ext uri="{FF2B5EF4-FFF2-40B4-BE49-F238E27FC236}">
              <a16:creationId xmlns:a16="http://schemas.microsoft.com/office/drawing/2014/main" xmlns="" id="{00000000-0008-0000-1000-00007658DD00}"/>
            </a:ext>
          </a:extLst>
        </xdr:cNvPr>
        <xdr:cNvSpPr>
          <a:spLocks noChangeShapeType="1"/>
        </xdr:cNvSpPr>
      </xdr:nvSpPr>
      <xdr:spPr bwMode="auto">
        <a:xfrm>
          <a:off x="10991850" y="6391275"/>
          <a:ext cx="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390525</xdr:colOff>
      <xdr:row>33</xdr:row>
      <xdr:rowOff>0</xdr:rowOff>
    </xdr:from>
    <xdr:to>
      <xdr:col>10</xdr:col>
      <xdr:colOff>390525</xdr:colOff>
      <xdr:row>34</xdr:row>
      <xdr:rowOff>171450</xdr:rowOff>
    </xdr:to>
    <xdr:sp macro="" textlink="">
      <xdr:nvSpPr>
        <xdr:cNvPr id="14506103" name="Line 49">
          <a:extLst>
            <a:ext uri="{FF2B5EF4-FFF2-40B4-BE49-F238E27FC236}">
              <a16:creationId xmlns:a16="http://schemas.microsoft.com/office/drawing/2014/main" xmlns="" id="{00000000-0008-0000-1000-00007758DD00}"/>
            </a:ext>
          </a:extLst>
        </xdr:cNvPr>
        <xdr:cNvSpPr>
          <a:spLocks noChangeShapeType="1"/>
        </xdr:cNvSpPr>
      </xdr:nvSpPr>
      <xdr:spPr bwMode="auto">
        <a:xfrm>
          <a:off x="8324850" y="6391275"/>
          <a:ext cx="0" cy="361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333375</xdr:colOff>
      <xdr:row>36</xdr:row>
      <xdr:rowOff>28575</xdr:rowOff>
    </xdr:from>
    <xdr:to>
      <xdr:col>7</xdr:col>
      <xdr:colOff>552450</xdr:colOff>
      <xdr:row>36</xdr:row>
      <xdr:rowOff>28575</xdr:rowOff>
    </xdr:to>
    <xdr:sp macro="" textlink="">
      <xdr:nvSpPr>
        <xdr:cNvPr id="14506104" name="Line 50">
          <a:extLst>
            <a:ext uri="{FF2B5EF4-FFF2-40B4-BE49-F238E27FC236}">
              <a16:creationId xmlns:a16="http://schemas.microsoft.com/office/drawing/2014/main" xmlns="" id="{00000000-0008-0000-1000-00007858DD00}"/>
            </a:ext>
          </a:extLst>
        </xdr:cNvPr>
        <xdr:cNvSpPr>
          <a:spLocks noChangeShapeType="1"/>
        </xdr:cNvSpPr>
      </xdr:nvSpPr>
      <xdr:spPr bwMode="auto">
        <a:xfrm>
          <a:off x="828675" y="7000875"/>
          <a:ext cx="539115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695325</xdr:colOff>
      <xdr:row>38</xdr:row>
      <xdr:rowOff>0</xdr:rowOff>
    </xdr:from>
    <xdr:to>
      <xdr:col>14</xdr:col>
      <xdr:colOff>266700</xdr:colOff>
      <xdr:row>38</xdr:row>
      <xdr:rowOff>0</xdr:rowOff>
    </xdr:to>
    <xdr:sp macro="" textlink="">
      <xdr:nvSpPr>
        <xdr:cNvPr id="14506105" name="Line 51">
          <a:extLst>
            <a:ext uri="{FF2B5EF4-FFF2-40B4-BE49-F238E27FC236}">
              <a16:creationId xmlns:a16="http://schemas.microsoft.com/office/drawing/2014/main" xmlns="" id="{00000000-0008-0000-1000-00007958DD00}"/>
            </a:ext>
          </a:extLst>
        </xdr:cNvPr>
        <xdr:cNvSpPr>
          <a:spLocks noChangeShapeType="1"/>
        </xdr:cNvSpPr>
      </xdr:nvSpPr>
      <xdr:spPr bwMode="auto">
        <a:xfrm flipH="1">
          <a:off x="6362700" y="7362825"/>
          <a:ext cx="5362575"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xdr:colOff>
      <xdr:row>46</xdr:row>
      <xdr:rowOff>0</xdr:rowOff>
    </xdr:from>
    <xdr:to>
      <xdr:col>6</xdr:col>
      <xdr:colOff>9525</xdr:colOff>
      <xdr:row>46</xdr:row>
      <xdr:rowOff>161925</xdr:rowOff>
    </xdr:to>
    <xdr:sp macro="" textlink="">
      <xdr:nvSpPr>
        <xdr:cNvPr id="14506106" name="Line 52">
          <a:extLst>
            <a:ext uri="{FF2B5EF4-FFF2-40B4-BE49-F238E27FC236}">
              <a16:creationId xmlns:a16="http://schemas.microsoft.com/office/drawing/2014/main" xmlns="" id="{00000000-0008-0000-1000-00007A58DD00}"/>
            </a:ext>
          </a:extLst>
        </xdr:cNvPr>
        <xdr:cNvSpPr>
          <a:spLocks noChangeShapeType="1"/>
        </xdr:cNvSpPr>
      </xdr:nvSpPr>
      <xdr:spPr bwMode="auto">
        <a:xfrm>
          <a:off x="4791075" y="8934450"/>
          <a:ext cx="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342900</xdr:colOff>
      <xdr:row>2</xdr:row>
      <xdr:rowOff>0</xdr:rowOff>
    </xdr:from>
    <xdr:to>
      <xdr:col>8</xdr:col>
      <xdr:colOff>342900</xdr:colOff>
      <xdr:row>2</xdr:row>
      <xdr:rowOff>133350</xdr:rowOff>
    </xdr:to>
    <xdr:sp macro="" textlink="">
      <xdr:nvSpPr>
        <xdr:cNvPr id="14506107" name="Line 53">
          <a:extLst>
            <a:ext uri="{FF2B5EF4-FFF2-40B4-BE49-F238E27FC236}">
              <a16:creationId xmlns:a16="http://schemas.microsoft.com/office/drawing/2014/main" xmlns="" id="{00000000-0008-0000-1000-00007B58DD00}"/>
            </a:ext>
          </a:extLst>
        </xdr:cNvPr>
        <xdr:cNvSpPr>
          <a:spLocks noChangeShapeType="1"/>
        </xdr:cNvSpPr>
      </xdr:nvSpPr>
      <xdr:spPr bwMode="auto">
        <a:xfrm>
          <a:off x="6886575" y="419100"/>
          <a:ext cx="0" cy="133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352425</xdr:colOff>
      <xdr:row>4</xdr:row>
      <xdr:rowOff>9525</xdr:rowOff>
    </xdr:from>
    <xdr:to>
      <xdr:col>8</xdr:col>
      <xdr:colOff>352425</xdr:colOff>
      <xdr:row>4</xdr:row>
      <xdr:rowOff>200025</xdr:rowOff>
    </xdr:to>
    <xdr:sp macro="" textlink="">
      <xdr:nvSpPr>
        <xdr:cNvPr id="14506108" name="Line 54">
          <a:extLst>
            <a:ext uri="{FF2B5EF4-FFF2-40B4-BE49-F238E27FC236}">
              <a16:creationId xmlns:a16="http://schemas.microsoft.com/office/drawing/2014/main" xmlns="" id="{00000000-0008-0000-1000-00007C58DD00}"/>
            </a:ext>
          </a:extLst>
        </xdr:cNvPr>
        <xdr:cNvSpPr>
          <a:spLocks noChangeShapeType="1"/>
        </xdr:cNvSpPr>
      </xdr:nvSpPr>
      <xdr:spPr bwMode="auto">
        <a:xfrm>
          <a:off x="6896100" y="847725"/>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352425</xdr:colOff>
      <xdr:row>5</xdr:row>
      <xdr:rowOff>200025</xdr:rowOff>
    </xdr:from>
    <xdr:to>
      <xdr:col>8</xdr:col>
      <xdr:colOff>352425</xdr:colOff>
      <xdr:row>6</xdr:row>
      <xdr:rowOff>180975</xdr:rowOff>
    </xdr:to>
    <xdr:sp macro="" textlink="">
      <xdr:nvSpPr>
        <xdr:cNvPr id="14506109" name="Line 55">
          <a:extLst>
            <a:ext uri="{FF2B5EF4-FFF2-40B4-BE49-F238E27FC236}">
              <a16:creationId xmlns:a16="http://schemas.microsoft.com/office/drawing/2014/main" xmlns="" id="{00000000-0008-0000-1000-00007D58DD00}"/>
            </a:ext>
          </a:extLst>
        </xdr:cNvPr>
        <xdr:cNvSpPr>
          <a:spLocks noChangeShapeType="1"/>
        </xdr:cNvSpPr>
      </xdr:nvSpPr>
      <xdr:spPr bwMode="auto">
        <a:xfrm>
          <a:off x="6896100" y="1247775"/>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485775</xdr:colOff>
      <xdr:row>21</xdr:row>
      <xdr:rowOff>0</xdr:rowOff>
    </xdr:from>
    <xdr:to>
      <xdr:col>2</xdr:col>
      <xdr:colOff>485775</xdr:colOff>
      <xdr:row>21</xdr:row>
      <xdr:rowOff>161925</xdr:rowOff>
    </xdr:to>
    <xdr:sp macro="" textlink="">
      <xdr:nvSpPr>
        <xdr:cNvPr id="14506110" name="Line 56">
          <a:extLst>
            <a:ext uri="{FF2B5EF4-FFF2-40B4-BE49-F238E27FC236}">
              <a16:creationId xmlns:a16="http://schemas.microsoft.com/office/drawing/2014/main" xmlns="" id="{00000000-0008-0000-1000-00007E58DD00}"/>
            </a:ext>
          </a:extLst>
        </xdr:cNvPr>
        <xdr:cNvSpPr>
          <a:spLocks noChangeShapeType="1"/>
        </xdr:cNvSpPr>
      </xdr:nvSpPr>
      <xdr:spPr bwMode="auto">
        <a:xfrm>
          <a:off x="1790700" y="4238625"/>
          <a:ext cx="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285750</xdr:colOff>
      <xdr:row>37</xdr:row>
      <xdr:rowOff>180975</xdr:rowOff>
    </xdr:from>
    <xdr:to>
      <xdr:col>7</xdr:col>
      <xdr:colOff>466725</xdr:colOff>
      <xdr:row>37</xdr:row>
      <xdr:rowOff>180975</xdr:rowOff>
    </xdr:to>
    <xdr:sp macro="" textlink="">
      <xdr:nvSpPr>
        <xdr:cNvPr id="14506111" name="Line 57">
          <a:extLst>
            <a:ext uri="{FF2B5EF4-FFF2-40B4-BE49-F238E27FC236}">
              <a16:creationId xmlns:a16="http://schemas.microsoft.com/office/drawing/2014/main" xmlns="" id="{00000000-0008-0000-1000-00007F58DD00}"/>
            </a:ext>
          </a:extLst>
        </xdr:cNvPr>
        <xdr:cNvSpPr>
          <a:spLocks noChangeShapeType="1"/>
        </xdr:cNvSpPr>
      </xdr:nvSpPr>
      <xdr:spPr bwMode="auto">
        <a:xfrm>
          <a:off x="781050" y="7353300"/>
          <a:ext cx="5353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333375</xdr:colOff>
      <xdr:row>37</xdr:row>
      <xdr:rowOff>0</xdr:rowOff>
    </xdr:from>
    <xdr:to>
      <xdr:col>14</xdr:col>
      <xdr:colOff>333375</xdr:colOff>
      <xdr:row>37</xdr:row>
      <xdr:rowOff>161925</xdr:rowOff>
    </xdr:to>
    <xdr:sp macro="" textlink="">
      <xdr:nvSpPr>
        <xdr:cNvPr id="14506112" name="Line 58">
          <a:extLst>
            <a:ext uri="{FF2B5EF4-FFF2-40B4-BE49-F238E27FC236}">
              <a16:creationId xmlns:a16="http://schemas.microsoft.com/office/drawing/2014/main" xmlns="" id="{00000000-0008-0000-1000-00008058DD00}"/>
            </a:ext>
          </a:extLst>
        </xdr:cNvPr>
        <xdr:cNvSpPr>
          <a:spLocks noChangeShapeType="1"/>
        </xdr:cNvSpPr>
      </xdr:nvSpPr>
      <xdr:spPr bwMode="auto">
        <a:xfrm>
          <a:off x="11791950" y="7172325"/>
          <a:ext cx="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1209675</xdr:colOff>
      <xdr:row>20</xdr:row>
      <xdr:rowOff>142875</xdr:rowOff>
    </xdr:from>
    <xdr:to>
      <xdr:col>21</xdr:col>
      <xdr:colOff>257175</xdr:colOff>
      <xdr:row>32</xdr:row>
      <xdr:rowOff>57150</xdr:rowOff>
    </xdr:to>
    <xdr:graphicFrame macro="">
      <xdr:nvGraphicFramePr>
        <xdr:cNvPr id="99648" name="Chart 1">
          <a:extLst>
            <a:ext uri="{FF2B5EF4-FFF2-40B4-BE49-F238E27FC236}">
              <a16:creationId xmlns:a16="http://schemas.microsoft.com/office/drawing/2014/main" xmlns="" id="{00000000-0008-0000-1100-00004085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476250</xdr:colOff>
      <xdr:row>22</xdr:row>
      <xdr:rowOff>104775</xdr:rowOff>
    </xdr:from>
    <xdr:to>
      <xdr:col>15</xdr:col>
      <xdr:colOff>590550</xdr:colOff>
      <xdr:row>36</xdr:row>
      <xdr:rowOff>142875</xdr:rowOff>
    </xdr:to>
    <xdr:graphicFrame macro="">
      <xdr:nvGraphicFramePr>
        <xdr:cNvPr id="61383" name="Chart 7">
          <a:extLst>
            <a:ext uri="{FF2B5EF4-FFF2-40B4-BE49-F238E27FC236}">
              <a16:creationId xmlns:a16="http://schemas.microsoft.com/office/drawing/2014/main" xmlns="" id="{00000000-0008-0000-1200-0000C7E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419100</xdr:colOff>
      <xdr:row>6</xdr:row>
      <xdr:rowOff>28575</xdr:rowOff>
    </xdr:from>
    <xdr:to>
      <xdr:col>15</xdr:col>
      <xdr:colOff>523875</xdr:colOff>
      <xdr:row>20</xdr:row>
      <xdr:rowOff>133350</xdr:rowOff>
    </xdr:to>
    <xdr:graphicFrame macro="">
      <xdr:nvGraphicFramePr>
        <xdr:cNvPr id="61384" name="Chart 6">
          <a:extLst>
            <a:ext uri="{FF2B5EF4-FFF2-40B4-BE49-F238E27FC236}">
              <a16:creationId xmlns:a16="http://schemas.microsoft.com/office/drawing/2014/main" xmlns="" id="{00000000-0008-0000-1200-0000C8E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542925</xdr:colOff>
      <xdr:row>39</xdr:row>
      <xdr:rowOff>104775</xdr:rowOff>
    </xdr:from>
    <xdr:to>
      <xdr:col>13</xdr:col>
      <xdr:colOff>628650</xdr:colOff>
      <xdr:row>52</xdr:row>
      <xdr:rowOff>19050</xdr:rowOff>
    </xdr:to>
    <xdr:graphicFrame macro="">
      <xdr:nvGraphicFramePr>
        <xdr:cNvPr id="61385" name="Chart 5">
          <a:extLst>
            <a:ext uri="{FF2B5EF4-FFF2-40B4-BE49-F238E27FC236}">
              <a16:creationId xmlns:a16="http://schemas.microsoft.com/office/drawing/2014/main" xmlns="" id="{00000000-0008-0000-1200-0000C9E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0.03541</cdr:x>
      <cdr:y>0.8445</cdr:y>
    </cdr:from>
    <cdr:to>
      <cdr:x>1</cdr:x>
      <cdr:y>0.99732</cdr:y>
    </cdr:to>
    <cdr:sp macro="" textlink="">
      <cdr:nvSpPr>
        <cdr:cNvPr id="2" name="1 CuadroTexto"/>
        <cdr:cNvSpPr txBox="1"/>
      </cdr:nvSpPr>
      <cdr:spPr>
        <a:xfrm xmlns:a="http://schemas.openxmlformats.org/drawingml/2006/main">
          <a:off x="171450" y="2000250"/>
          <a:ext cx="4670425" cy="3619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ES" sz="800"/>
            <a:t>PERSONAL</a:t>
          </a:r>
          <a:r>
            <a:rPr lang="es-ES" sz="800" baseline="0"/>
            <a:t> TECNICO             PERSONAL ADMINISTRATIVOS      OTROS            PROFESIONALES MEDICOS</a:t>
          </a:r>
          <a:endParaRPr lang="es-ES" sz="800"/>
        </a:p>
      </cdr:txBody>
    </cdr:sp>
  </cdr:relSizeAnchor>
</c:userShapes>
</file>

<file path=xl/drawings/drawing2.xml><?xml version="1.0" encoding="utf-8"?>
<xdr:wsDr xmlns:xdr="http://schemas.openxmlformats.org/drawingml/2006/spreadsheetDrawing" xmlns:a="http://schemas.openxmlformats.org/drawingml/2006/main">
  <xdr:twoCellAnchor>
    <xdr:from>
      <xdr:col>9</xdr:col>
      <xdr:colOff>419100</xdr:colOff>
      <xdr:row>5</xdr:row>
      <xdr:rowOff>104775</xdr:rowOff>
    </xdr:from>
    <xdr:to>
      <xdr:col>18</xdr:col>
      <xdr:colOff>219075</xdr:colOff>
      <xdr:row>31</xdr:row>
      <xdr:rowOff>57150</xdr:rowOff>
    </xdr:to>
    <xdr:grpSp>
      <xdr:nvGrpSpPr>
        <xdr:cNvPr id="17385" name="Group 13">
          <a:extLst>
            <a:ext uri="{FF2B5EF4-FFF2-40B4-BE49-F238E27FC236}">
              <a16:creationId xmlns:a16="http://schemas.microsoft.com/office/drawing/2014/main" xmlns="" id="{00000000-0008-0000-0100-0000E9430000}"/>
            </a:ext>
          </a:extLst>
        </xdr:cNvPr>
        <xdr:cNvGrpSpPr>
          <a:grpSpLocks/>
        </xdr:cNvGrpSpPr>
      </xdr:nvGrpSpPr>
      <xdr:grpSpPr bwMode="auto">
        <a:xfrm>
          <a:off x="6007100" y="1067858"/>
          <a:ext cx="5895975" cy="4122209"/>
          <a:chOff x="423" y="59"/>
          <a:chExt cx="570" cy="392"/>
        </a:xfrm>
      </xdr:grpSpPr>
      <xdr:graphicFrame macro="">
        <xdr:nvGraphicFramePr>
          <xdr:cNvPr id="17386" name="Chart 7">
            <a:extLst>
              <a:ext uri="{FF2B5EF4-FFF2-40B4-BE49-F238E27FC236}">
                <a16:creationId xmlns:a16="http://schemas.microsoft.com/office/drawing/2014/main" xmlns="" id="{00000000-0008-0000-0100-0000EA430000}"/>
              </a:ext>
            </a:extLst>
          </xdr:cNvPr>
          <xdr:cNvGraphicFramePr>
            <a:graphicFrameLocks/>
          </xdr:cNvGraphicFramePr>
        </xdr:nvGraphicFramePr>
        <xdr:xfrm>
          <a:off x="423" y="59"/>
          <a:ext cx="268" cy="38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7387" name="Chart 8">
            <a:extLst>
              <a:ext uri="{FF2B5EF4-FFF2-40B4-BE49-F238E27FC236}">
                <a16:creationId xmlns:a16="http://schemas.microsoft.com/office/drawing/2014/main" xmlns="" id="{00000000-0008-0000-0100-0000EB430000}"/>
              </a:ext>
            </a:extLst>
          </xdr:cNvPr>
          <xdr:cNvGraphicFramePr>
            <a:graphicFrameLocks/>
          </xdr:cNvGraphicFramePr>
        </xdr:nvGraphicFramePr>
        <xdr:xfrm>
          <a:off x="687" y="61"/>
          <a:ext cx="306" cy="39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0.xml><?xml version="1.0" encoding="utf-8"?>
<c:userShapes xmlns:c="http://schemas.openxmlformats.org/drawingml/2006/chart">
  <cdr:relSizeAnchor xmlns:cdr="http://schemas.openxmlformats.org/drawingml/2006/chartDrawing">
    <cdr:from>
      <cdr:x>0.21767</cdr:x>
      <cdr:y>0.83465</cdr:y>
    </cdr:from>
    <cdr:to>
      <cdr:x>0.96314</cdr:x>
      <cdr:y>0.91339</cdr:y>
    </cdr:to>
    <cdr:sp macro="" textlink="">
      <cdr:nvSpPr>
        <cdr:cNvPr id="2" name="5 CuadroTexto"/>
        <cdr:cNvSpPr txBox="1"/>
      </cdr:nvSpPr>
      <cdr:spPr>
        <a:xfrm xmlns:a="http://schemas.openxmlformats.org/drawingml/2006/main">
          <a:off x="1181100" y="2019300"/>
          <a:ext cx="4044950" cy="190500"/>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s-ES" sz="800"/>
            <a:t>LOSEP</a:t>
          </a:r>
          <a:r>
            <a:rPr lang="es-ES" sz="800" baseline="0"/>
            <a:t>            CODIGO DE TRABAJO  </a:t>
          </a:r>
          <a:endParaRPr lang="es-ES" sz="800"/>
        </a:p>
      </cdr:txBody>
    </cdr:sp>
  </cdr:relSizeAnchor>
</c:userShapes>
</file>

<file path=xl/drawings/drawing21.xml><?xml version="1.0" encoding="utf-8"?>
<xdr:wsDr xmlns:xdr="http://schemas.openxmlformats.org/drawingml/2006/spreadsheetDrawing" xmlns:a="http://schemas.openxmlformats.org/drawingml/2006/main">
  <xdr:twoCellAnchor>
    <xdr:from>
      <xdr:col>2</xdr:col>
      <xdr:colOff>209550</xdr:colOff>
      <xdr:row>22</xdr:row>
      <xdr:rowOff>0</xdr:rowOff>
    </xdr:from>
    <xdr:to>
      <xdr:col>4</xdr:col>
      <xdr:colOff>123825</xdr:colOff>
      <xdr:row>22</xdr:row>
      <xdr:rowOff>0</xdr:rowOff>
    </xdr:to>
    <xdr:graphicFrame macro="">
      <xdr:nvGraphicFramePr>
        <xdr:cNvPr id="91073" name="Chart 2">
          <a:extLst>
            <a:ext uri="{FF2B5EF4-FFF2-40B4-BE49-F238E27FC236}">
              <a16:creationId xmlns:a16="http://schemas.microsoft.com/office/drawing/2014/main" xmlns="" id="{00000000-0008-0000-1300-0000C16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180975</xdr:colOff>
      <xdr:row>6</xdr:row>
      <xdr:rowOff>123825</xdr:rowOff>
    </xdr:from>
    <xdr:to>
      <xdr:col>4</xdr:col>
      <xdr:colOff>19050</xdr:colOff>
      <xdr:row>17</xdr:row>
      <xdr:rowOff>66675</xdr:rowOff>
    </xdr:to>
    <xdr:graphicFrame macro="">
      <xdr:nvGraphicFramePr>
        <xdr:cNvPr id="91074" name="Chart 4">
          <a:extLst>
            <a:ext uri="{FF2B5EF4-FFF2-40B4-BE49-F238E27FC236}">
              <a16:creationId xmlns:a16="http://schemas.microsoft.com/office/drawing/2014/main" xmlns="" id="{00000000-0008-0000-1300-0000C26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180975</xdr:colOff>
      <xdr:row>18</xdr:row>
      <xdr:rowOff>19050</xdr:rowOff>
    </xdr:from>
    <xdr:to>
      <xdr:col>4</xdr:col>
      <xdr:colOff>47625</xdr:colOff>
      <xdr:row>30</xdr:row>
      <xdr:rowOff>95250</xdr:rowOff>
    </xdr:to>
    <xdr:graphicFrame macro="">
      <xdr:nvGraphicFramePr>
        <xdr:cNvPr id="91075" name="Chart 6">
          <a:extLst>
            <a:ext uri="{FF2B5EF4-FFF2-40B4-BE49-F238E27FC236}">
              <a16:creationId xmlns:a16="http://schemas.microsoft.com/office/drawing/2014/main" xmlns="" id="{00000000-0008-0000-1300-0000C36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xdr:col>
      <xdr:colOff>171450</xdr:colOff>
      <xdr:row>6</xdr:row>
      <xdr:rowOff>0</xdr:rowOff>
    </xdr:from>
    <xdr:to>
      <xdr:col>4</xdr:col>
      <xdr:colOff>104775</xdr:colOff>
      <xdr:row>6</xdr:row>
      <xdr:rowOff>0</xdr:rowOff>
    </xdr:to>
    <xdr:graphicFrame macro="">
      <xdr:nvGraphicFramePr>
        <xdr:cNvPr id="62407" name="Chart 9">
          <a:extLst>
            <a:ext uri="{FF2B5EF4-FFF2-40B4-BE49-F238E27FC236}">
              <a16:creationId xmlns:a16="http://schemas.microsoft.com/office/drawing/2014/main" xmlns="" id="{00000000-0008-0000-1400-0000C7F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209550</xdr:colOff>
      <xdr:row>7</xdr:row>
      <xdr:rowOff>95250</xdr:rowOff>
    </xdr:from>
    <xdr:to>
      <xdr:col>4</xdr:col>
      <xdr:colOff>647700</xdr:colOff>
      <xdr:row>20</xdr:row>
      <xdr:rowOff>0</xdr:rowOff>
    </xdr:to>
    <xdr:graphicFrame macro="">
      <xdr:nvGraphicFramePr>
        <xdr:cNvPr id="62408" name="Chart 11">
          <a:extLst>
            <a:ext uri="{FF2B5EF4-FFF2-40B4-BE49-F238E27FC236}">
              <a16:creationId xmlns:a16="http://schemas.microsoft.com/office/drawing/2014/main" xmlns="" id="{00000000-0008-0000-1400-0000C8F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352425</xdr:colOff>
      <xdr:row>21</xdr:row>
      <xdr:rowOff>85725</xdr:rowOff>
    </xdr:from>
    <xdr:to>
      <xdr:col>4</xdr:col>
      <xdr:colOff>657225</xdr:colOff>
      <xdr:row>33</xdr:row>
      <xdr:rowOff>85725</xdr:rowOff>
    </xdr:to>
    <xdr:graphicFrame macro="">
      <xdr:nvGraphicFramePr>
        <xdr:cNvPr id="62409" name="Chart 12">
          <a:extLst>
            <a:ext uri="{FF2B5EF4-FFF2-40B4-BE49-F238E27FC236}">
              <a16:creationId xmlns:a16="http://schemas.microsoft.com/office/drawing/2014/main" xmlns="" id="{00000000-0008-0000-1400-0000C9F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4</xdr:col>
      <xdr:colOff>561975</xdr:colOff>
      <xdr:row>36</xdr:row>
      <xdr:rowOff>28575</xdr:rowOff>
    </xdr:from>
    <xdr:to>
      <xdr:col>14</xdr:col>
      <xdr:colOff>352425</xdr:colOff>
      <xdr:row>51</xdr:row>
      <xdr:rowOff>142875</xdr:rowOff>
    </xdr:to>
    <xdr:graphicFrame macro="">
      <xdr:nvGraphicFramePr>
        <xdr:cNvPr id="86773" name="Chart 6">
          <a:extLst>
            <a:ext uri="{FF2B5EF4-FFF2-40B4-BE49-F238E27FC236}">
              <a16:creationId xmlns:a16="http://schemas.microsoft.com/office/drawing/2014/main" xmlns="" id="{00000000-0008-0000-1500-0000F552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20</xdr:row>
      <xdr:rowOff>66675</xdr:rowOff>
    </xdr:from>
    <xdr:to>
      <xdr:col>13</xdr:col>
      <xdr:colOff>28575</xdr:colOff>
      <xdr:row>34</xdr:row>
      <xdr:rowOff>133350</xdr:rowOff>
    </xdr:to>
    <xdr:graphicFrame macro="">
      <xdr:nvGraphicFramePr>
        <xdr:cNvPr id="86774" name="Chart 7">
          <a:extLst>
            <a:ext uri="{FF2B5EF4-FFF2-40B4-BE49-F238E27FC236}">
              <a16:creationId xmlns:a16="http://schemas.microsoft.com/office/drawing/2014/main" xmlns="" id="{00000000-0008-0000-1500-0000F652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238125</xdr:colOff>
      <xdr:row>10</xdr:row>
      <xdr:rowOff>38100</xdr:rowOff>
    </xdr:from>
    <xdr:to>
      <xdr:col>8</xdr:col>
      <xdr:colOff>723900</xdr:colOff>
      <xdr:row>20</xdr:row>
      <xdr:rowOff>57150</xdr:rowOff>
    </xdr:to>
    <xdr:graphicFrame macro="">
      <xdr:nvGraphicFramePr>
        <xdr:cNvPr id="80836" name="Chart 6">
          <a:extLst>
            <a:ext uri="{FF2B5EF4-FFF2-40B4-BE49-F238E27FC236}">
              <a16:creationId xmlns:a16="http://schemas.microsoft.com/office/drawing/2014/main" xmlns="" id="{00000000-0008-0000-1600-0000C43B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104775</xdr:colOff>
      <xdr:row>33</xdr:row>
      <xdr:rowOff>19050</xdr:rowOff>
    </xdr:from>
    <xdr:to>
      <xdr:col>8</xdr:col>
      <xdr:colOff>723900</xdr:colOff>
      <xdr:row>43</xdr:row>
      <xdr:rowOff>114300</xdr:rowOff>
    </xdr:to>
    <xdr:graphicFrame macro="">
      <xdr:nvGraphicFramePr>
        <xdr:cNvPr id="80837" name="Chart 8">
          <a:extLst>
            <a:ext uri="{FF2B5EF4-FFF2-40B4-BE49-F238E27FC236}">
              <a16:creationId xmlns:a16="http://schemas.microsoft.com/office/drawing/2014/main" xmlns="" id="{00000000-0008-0000-1600-0000C53B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228600</xdr:colOff>
      <xdr:row>21</xdr:row>
      <xdr:rowOff>28575</xdr:rowOff>
    </xdr:from>
    <xdr:to>
      <xdr:col>8</xdr:col>
      <xdr:colOff>704850</xdr:colOff>
      <xdr:row>31</xdr:row>
      <xdr:rowOff>57150</xdr:rowOff>
    </xdr:to>
    <xdr:graphicFrame macro="">
      <xdr:nvGraphicFramePr>
        <xdr:cNvPr id="80838" name="Chart 9">
          <a:extLst>
            <a:ext uri="{FF2B5EF4-FFF2-40B4-BE49-F238E27FC236}">
              <a16:creationId xmlns:a16="http://schemas.microsoft.com/office/drawing/2014/main" xmlns="" id="{00000000-0008-0000-1600-0000C63B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7</xdr:col>
      <xdr:colOff>561975</xdr:colOff>
      <xdr:row>12</xdr:row>
      <xdr:rowOff>0</xdr:rowOff>
    </xdr:from>
    <xdr:to>
      <xdr:col>7</xdr:col>
      <xdr:colOff>638175</xdr:colOff>
      <xdr:row>13</xdr:row>
      <xdr:rowOff>19050</xdr:rowOff>
    </xdr:to>
    <xdr:sp macro="" textlink="">
      <xdr:nvSpPr>
        <xdr:cNvPr id="58304" name="Text Box 3">
          <a:extLst>
            <a:ext uri="{FF2B5EF4-FFF2-40B4-BE49-F238E27FC236}">
              <a16:creationId xmlns:a16="http://schemas.microsoft.com/office/drawing/2014/main" xmlns="" id="{00000000-0008-0000-1700-0000C0E30000}"/>
            </a:ext>
          </a:extLst>
        </xdr:cNvPr>
        <xdr:cNvSpPr txBox="1">
          <a:spLocks noChangeArrowheads="1"/>
        </xdr:cNvSpPr>
      </xdr:nvSpPr>
      <xdr:spPr bwMode="auto">
        <a:xfrm>
          <a:off x="5476875" y="2171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228600</xdr:colOff>
      <xdr:row>8</xdr:row>
      <xdr:rowOff>9525</xdr:rowOff>
    </xdr:from>
    <xdr:to>
      <xdr:col>12</xdr:col>
      <xdr:colOff>19050</xdr:colOff>
      <xdr:row>15</xdr:row>
      <xdr:rowOff>104775</xdr:rowOff>
    </xdr:to>
    <xdr:graphicFrame macro="">
      <xdr:nvGraphicFramePr>
        <xdr:cNvPr id="58305" name="Chart 4">
          <a:extLst>
            <a:ext uri="{FF2B5EF4-FFF2-40B4-BE49-F238E27FC236}">
              <a16:creationId xmlns:a16="http://schemas.microsoft.com/office/drawing/2014/main" xmlns="" id="{00000000-0008-0000-1700-0000C1E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18</xdr:row>
      <xdr:rowOff>0</xdr:rowOff>
    </xdr:from>
    <xdr:to>
      <xdr:col>10</xdr:col>
      <xdr:colOff>742950</xdr:colOff>
      <xdr:row>18</xdr:row>
      <xdr:rowOff>0</xdr:rowOff>
    </xdr:to>
    <xdr:graphicFrame macro="">
      <xdr:nvGraphicFramePr>
        <xdr:cNvPr id="58306" name="Chart 5">
          <a:extLst>
            <a:ext uri="{FF2B5EF4-FFF2-40B4-BE49-F238E27FC236}">
              <a16:creationId xmlns:a16="http://schemas.microsoft.com/office/drawing/2014/main" xmlns="" id="{00000000-0008-0000-1700-0000C2E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3</xdr:col>
      <xdr:colOff>161925</xdr:colOff>
      <xdr:row>1</xdr:row>
      <xdr:rowOff>19050</xdr:rowOff>
    </xdr:from>
    <xdr:to>
      <xdr:col>9</xdr:col>
      <xdr:colOff>666750</xdr:colOff>
      <xdr:row>29</xdr:row>
      <xdr:rowOff>66675</xdr:rowOff>
    </xdr:to>
    <xdr:graphicFrame macro="">
      <xdr:nvGraphicFramePr>
        <xdr:cNvPr id="328921" name="3 Gráfico">
          <a:extLst>
            <a:ext uri="{FF2B5EF4-FFF2-40B4-BE49-F238E27FC236}">
              <a16:creationId xmlns:a16="http://schemas.microsoft.com/office/drawing/2014/main" xmlns="" id="{00000000-0008-0000-1800-0000D9040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419100</xdr:colOff>
      <xdr:row>15</xdr:row>
      <xdr:rowOff>209550</xdr:rowOff>
    </xdr:from>
    <xdr:to>
      <xdr:col>10</xdr:col>
      <xdr:colOff>285750</xdr:colOff>
      <xdr:row>24</xdr:row>
      <xdr:rowOff>104775</xdr:rowOff>
    </xdr:to>
    <xdr:graphicFrame macro="">
      <xdr:nvGraphicFramePr>
        <xdr:cNvPr id="102337" name="Chart 4">
          <a:extLst>
            <a:ext uri="{FF2B5EF4-FFF2-40B4-BE49-F238E27FC236}">
              <a16:creationId xmlns:a16="http://schemas.microsoft.com/office/drawing/2014/main" xmlns="" id="{00000000-0008-0000-1900-0000C18F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361950</xdr:colOff>
      <xdr:row>7</xdr:row>
      <xdr:rowOff>0</xdr:rowOff>
    </xdr:from>
    <xdr:to>
      <xdr:col>10</xdr:col>
      <xdr:colOff>238125</xdr:colOff>
      <xdr:row>15</xdr:row>
      <xdr:rowOff>19050</xdr:rowOff>
    </xdr:to>
    <xdr:graphicFrame macro="">
      <xdr:nvGraphicFramePr>
        <xdr:cNvPr id="102338" name="Chart 5">
          <a:extLst>
            <a:ext uri="{FF2B5EF4-FFF2-40B4-BE49-F238E27FC236}">
              <a16:creationId xmlns:a16="http://schemas.microsoft.com/office/drawing/2014/main" xmlns="" id="{00000000-0008-0000-1900-0000C28F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590550</xdr:colOff>
      <xdr:row>9</xdr:row>
      <xdr:rowOff>0</xdr:rowOff>
    </xdr:from>
    <xdr:ext cx="1602875" cy="141001"/>
    <xdr:sp macro="" textlink="">
      <xdr:nvSpPr>
        <xdr:cNvPr id="101382" name="Text Box 6">
          <a:extLst>
            <a:ext uri="{FF2B5EF4-FFF2-40B4-BE49-F238E27FC236}">
              <a16:creationId xmlns:a16="http://schemas.microsoft.com/office/drawing/2014/main" xmlns="" id="{00000000-0008-0000-1900-0000068C0100}"/>
            </a:ext>
          </a:extLst>
        </xdr:cNvPr>
        <xdr:cNvSpPr txBox="1">
          <a:spLocks noChangeArrowheads="1"/>
        </xdr:cNvSpPr>
      </xdr:nvSpPr>
      <xdr:spPr bwMode="auto">
        <a:xfrm>
          <a:off x="7467600" y="1476375"/>
          <a:ext cx="1602875"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s-EC" sz="800" b="0" i="0" strike="noStrike">
              <a:solidFill>
                <a:srgbClr val="000000"/>
              </a:solidFill>
              <a:latin typeface="Arial"/>
              <a:cs typeface="Arial"/>
            </a:rPr>
            <a:t>FUENTES DE FINANCIAMIENTO </a:t>
          </a:r>
        </a:p>
      </xdr:txBody>
    </xdr:sp>
    <xdr:clientData/>
  </xdr:oneCellAnchor>
</xdr:wsDr>
</file>

<file path=xl/drawings/drawing28.xml><?xml version="1.0" encoding="utf-8"?>
<c:userShapes xmlns:c="http://schemas.openxmlformats.org/drawingml/2006/chart">
  <cdr:relSizeAnchor xmlns:cdr="http://schemas.openxmlformats.org/drawingml/2006/chartDrawing">
    <cdr:from>
      <cdr:x>0.4907</cdr:x>
      <cdr:y>0.23602</cdr:y>
    </cdr:from>
    <cdr:to>
      <cdr:x>0.74785</cdr:x>
      <cdr:y>0.33604</cdr:y>
    </cdr:to>
    <cdr:sp macro="" textlink="">
      <cdr:nvSpPr>
        <cdr:cNvPr id="102401" name="Text Box 1"/>
        <cdr:cNvSpPr txBox="1">
          <a:spLocks xmlns:a="http://schemas.openxmlformats.org/drawingml/2006/main" noChangeArrowheads="1"/>
        </cdr:cNvSpPr>
      </cdr:nvSpPr>
      <cdr:spPr bwMode="auto">
        <a:xfrm xmlns:a="http://schemas.openxmlformats.org/drawingml/2006/main">
          <a:off x="2178046" y="332717"/>
          <a:ext cx="1141403" cy="14100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s-EC" sz="800" b="0" i="0" strike="noStrike">
              <a:solidFill>
                <a:srgbClr val="000000"/>
              </a:solidFill>
              <a:latin typeface="Arial"/>
              <a:cs typeface="Arial"/>
            </a:rPr>
            <a:t>PERCAPITA EN SALUD</a:t>
          </a:r>
        </a:p>
      </cdr:txBody>
    </cdr:sp>
  </cdr:relSizeAnchor>
</c:userShapes>
</file>

<file path=xl/drawings/drawing29.xml><?xml version="1.0" encoding="utf-8"?>
<c:userShapes xmlns:c="http://schemas.openxmlformats.org/drawingml/2006/chart">
  <cdr:relSizeAnchor xmlns:cdr="http://schemas.openxmlformats.org/drawingml/2006/chartDrawing">
    <cdr:from>
      <cdr:x>0.49902</cdr:x>
      <cdr:y>0.49764</cdr:y>
    </cdr:from>
    <cdr:to>
      <cdr:x>0.52324</cdr:x>
      <cdr:y>0.58264</cdr:y>
    </cdr:to>
    <cdr:sp macro="" textlink="">
      <cdr:nvSpPr>
        <cdr:cNvPr id="114689" name="Text Box 1"/>
        <cdr:cNvSpPr txBox="1">
          <a:spLocks xmlns:a="http://schemas.openxmlformats.org/drawingml/2006/main" noChangeArrowheads="1"/>
        </cdr:cNvSpPr>
      </cdr:nvSpPr>
      <cdr:spPr bwMode="auto">
        <a:xfrm xmlns:a="http://schemas.openxmlformats.org/drawingml/2006/main">
          <a:off x="2227663" y="856377"/>
          <a:ext cx="107970" cy="14573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s-EC" sz="800" b="0" i="0" strike="noStrike">
              <a:solidFill>
                <a:srgbClr val="000000"/>
              </a:solidFill>
              <a:latin typeface="Arial"/>
              <a:cs typeface="Arial"/>
            </a:rPr>
            <a:t>7</a:t>
          </a:r>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200025</xdr:colOff>
      <xdr:row>19</xdr:row>
      <xdr:rowOff>0</xdr:rowOff>
    </xdr:from>
    <xdr:to>
      <xdr:col>10</xdr:col>
      <xdr:colOff>695325</xdr:colOff>
      <xdr:row>29</xdr:row>
      <xdr:rowOff>114300</xdr:rowOff>
    </xdr:to>
    <xdr:graphicFrame macro="">
      <xdr:nvGraphicFramePr>
        <xdr:cNvPr id="23173" name="Chart 5">
          <a:extLst>
            <a:ext uri="{FF2B5EF4-FFF2-40B4-BE49-F238E27FC236}">
              <a16:creationId xmlns:a16="http://schemas.microsoft.com/office/drawing/2014/main" xmlns="" id="{00000000-0008-0000-0200-0000855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7</xdr:row>
      <xdr:rowOff>142875</xdr:rowOff>
    </xdr:from>
    <xdr:to>
      <xdr:col>10</xdr:col>
      <xdr:colOff>676275</xdr:colOff>
      <xdr:row>18</xdr:row>
      <xdr:rowOff>114300</xdr:rowOff>
    </xdr:to>
    <xdr:graphicFrame macro="">
      <xdr:nvGraphicFramePr>
        <xdr:cNvPr id="23174" name="Chart 6">
          <a:extLst>
            <a:ext uri="{FF2B5EF4-FFF2-40B4-BE49-F238E27FC236}">
              <a16:creationId xmlns:a16="http://schemas.microsoft.com/office/drawing/2014/main" xmlns="" id="{00000000-0008-0000-0200-0000865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419100</xdr:colOff>
      <xdr:row>15</xdr:row>
      <xdr:rowOff>209550</xdr:rowOff>
    </xdr:from>
    <xdr:to>
      <xdr:col>10</xdr:col>
      <xdr:colOff>285750</xdr:colOff>
      <xdr:row>26</xdr:row>
      <xdr:rowOff>104775</xdr:rowOff>
    </xdr:to>
    <xdr:graphicFrame macro="">
      <xdr:nvGraphicFramePr>
        <xdr:cNvPr id="117694" name="Chart 1">
          <a:extLst>
            <a:ext uri="{FF2B5EF4-FFF2-40B4-BE49-F238E27FC236}">
              <a16:creationId xmlns:a16="http://schemas.microsoft.com/office/drawing/2014/main" xmlns="" id="{00000000-0008-0000-1A00-0000BECB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361950</xdr:colOff>
      <xdr:row>7</xdr:row>
      <xdr:rowOff>0</xdr:rowOff>
    </xdr:from>
    <xdr:to>
      <xdr:col>10</xdr:col>
      <xdr:colOff>238125</xdr:colOff>
      <xdr:row>15</xdr:row>
      <xdr:rowOff>19050</xdr:rowOff>
    </xdr:to>
    <xdr:graphicFrame macro="">
      <xdr:nvGraphicFramePr>
        <xdr:cNvPr id="117695" name="Chart 2">
          <a:extLst>
            <a:ext uri="{FF2B5EF4-FFF2-40B4-BE49-F238E27FC236}">
              <a16:creationId xmlns:a16="http://schemas.microsoft.com/office/drawing/2014/main" xmlns="" id="{00000000-0008-0000-1A00-0000BFCB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590550</xdr:colOff>
      <xdr:row>9</xdr:row>
      <xdr:rowOff>0</xdr:rowOff>
    </xdr:from>
    <xdr:ext cx="1602875" cy="141001"/>
    <xdr:sp macro="" textlink="">
      <xdr:nvSpPr>
        <xdr:cNvPr id="116739" name="Text Box 3">
          <a:extLst>
            <a:ext uri="{FF2B5EF4-FFF2-40B4-BE49-F238E27FC236}">
              <a16:creationId xmlns:a16="http://schemas.microsoft.com/office/drawing/2014/main" xmlns="" id="{00000000-0008-0000-1A00-000003C80100}"/>
            </a:ext>
          </a:extLst>
        </xdr:cNvPr>
        <xdr:cNvSpPr txBox="1">
          <a:spLocks noChangeArrowheads="1"/>
        </xdr:cNvSpPr>
      </xdr:nvSpPr>
      <xdr:spPr bwMode="auto">
        <a:xfrm>
          <a:off x="6657975" y="1476375"/>
          <a:ext cx="1602875"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s-EC" sz="800" b="0" i="0" strike="noStrike">
              <a:solidFill>
                <a:srgbClr val="000000"/>
              </a:solidFill>
              <a:latin typeface="Arial"/>
              <a:cs typeface="Arial"/>
            </a:rPr>
            <a:t>FUENTES DE FINANCIAMIENTO </a:t>
          </a:r>
        </a:p>
      </xdr:txBody>
    </xdr:sp>
    <xdr:clientData/>
  </xdr:oneCellAnchor>
</xdr:wsDr>
</file>

<file path=xl/drawings/drawing31.xml><?xml version="1.0" encoding="utf-8"?>
<c:userShapes xmlns:c="http://schemas.openxmlformats.org/drawingml/2006/chart">
  <cdr:relSizeAnchor xmlns:cdr="http://schemas.openxmlformats.org/drawingml/2006/chartDrawing">
    <cdr:from>
      <cdr:x>0.4907</cdr:x>
      <cdr:y>0.23602</cdr:y>
    </cdr:from>
    <cdr:to>
      <cdr:x>0.74785</cdr:x>
      <cdr:y>0.31233</cdr:y>
    </cdr:to>
    <cdr:sp macro="" textlink="">
      <cdr:nvSpPr>
        <cdr:cNvPr id="117761" name="Text Box 1"/>
        <cdr:cNvSpPr txBox="1">
          <a:spLocks xmlns:a="http://schemas.openxmlformats.org/drawingml/2006/main" noChangeArrowheads="1"/>
        </cdr:cNvSpPr>
      </cdr:nvSpPr>
      <cdr:spPr bwMode="auto">
        <a:xfrm xmlns:a="http://schemas.openxmlformats.org/drawingml/2006/main">
          <a:off x="2178046" y="436130"/>
          <a:ext cx="1141403" cy="14100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s-EC" sz="800" b="0" i="0" strike="noStrike">
              <a:solidFill>
                <a:srgbClr val="000000"/>
              </a:solidFill>
              <a:latin typeface="Arial"/>
              <a:cs typeface="Arial"/>
            </a:rPr>
            <a:t>PERCAPITA EN SALUD</a:t>
          </a:r>
        </a:p>
      </cdr:txBody>
    </cdr:sp>
  </cdr:relSizeAnchor>
</c:userShapes>
</file>

<file path=xl/drawings/drawing32.xml><?xml version="1.0" encoding="utf-8"?>
<c:userShapes xmlns:c="http://schemas.openxmlformats.org/drawingml/2006/chart">
  <cdr:relSizeAnchor xmlns:cdr="http://schemas.openxmlformats.org/drawingml/2006/chartDrawing">
    <cdr:from>
      <cdr:x>0.49902</cdr:x>
      <cdr:y>0.49764</cdr:y>
    </cdr:from>
    <cdr:to>
      <cdr:x>0.52324</cdr:x>
      <cdr:y>0.58264</cdr:y>
    </cdr:to>
    <cdr:sp macro="" textlink="">
      <cdr:nvSpPr>
        <cdr:cNvPr id="118785" name="Text Box 1"/>
        <cdr:cNvSpPr txBox="1">
          <a:spLocks xmlns:a="http://schemas.openxmlformats.org/drawingml/2006/main" noChangeArrowheads="1"/>
        </cdr:cNvSpPr>
      </cdr:nvSpPr>
      <cdr:spPr bwMode="auto">
        <a:xfrm xmlns:a="http://schemas.openxmlformats.org/drawingml/2006/main">
          <a:off x="2227663" y="856377"/>
          <a:ext cx="107970" cy="14573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s-EC" sz="800" b="0" i="0" strike="noStrike">
              <a:solidFill>
                <a:srgbClr val="000000"/>
              </a:solidFill>
              <a:latin typeface="Arial"/>
              <a:cs typeface="Arial"/>
            </a:rPr>
            <a:t>7</a:t>
          </a:r>
        </a:p>
      </cdr:txBody>
    </cdr:sp>
  </cdr:relSizeAnchor>
</c:userShapes>
</file>

<file path=xl/drawings/drawing33.xml><?xml version="1.0" encoding="utf-8"?>
<xdr:wsDr xmlns:xdr="http://schemas.openxmlformats.org/drawingml/2006/spreadsheetDrawing" xmlns:a="http://schemas.openxmlformats.org/drawingml/2006/main">
  <xdr:twoCellAnchor>
    <xdr:from>
      <xdr:col>4</xdr:col>
      <xdr:colOff>266700</xdr:colOff>
      <xdr:row>10</xdr:row>
      <xdr:rowOff>19050</xdr:rowOff>
    </xdr:from>
    <xdr:to>
      <xdr:col>8</xdr:col>
      <xdr:colOff>628650</xdr:colOff>
      <xdr:row>16</xdr:row>
      <xdr:rowOff>66675</xdr:rowOff>
    </xdr:to>
    <xdr:graphicFrame macro="">
      <xdr:nvGraphicFramePr>
        <xdr:cNvPr id="89730" name="Chart 4">
          <a:extLst>
            <a:ext uri="{FF2B5EF4-FFF2-40B4-BE49-F238E27FC236}">
              <a16:creationId xmlns:a16="http://schemas.microsoft.com/office/drawing/2014/main" xmlns="" id="{00000000-0008-0000-1B00-0000825E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266700</xdr:colOff>
      <xdr:row>17</xdr:row>
      <xdr:rowOff>9525</xdr:rowOff>
    </xdr:from>
    <xdr:to>
      <xdr:col>8</xdr:col>
      <xdr:colOff>676275</xdr:colOff>
      <xdr:row>26</xdr:row>
      <xdr:rowOff>142875</xdr:rowOff>
    </xdr:to>
    <xdr:graphicFrame macro="">
      <xdr:nvGraphicFramePr>
        <xdr:cNvPr id="89731" name="Chart 5">
          <a:extLst>
            <a:ext uri="{FF2B5EF4-FFF2-40B4-BE49-F238E27FC236}">
              <a16:creationId xmlns:a16="http://schemas.microsoft.com/office/drawing/2014/main" xmlns="" id="{00000000-0008-0000-1B00-0000835E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7</xdr:col>
      <xdr:colOff>209550</xdr:colOff>
      <xdr:row>9</xdr:row>
      <xdr:rowOff>123825</xdr:rowOff>
    </xdr:from>
    <xdr:to>
      <xdr:col>13</xdr:col>
      <xdr:colOff>742950</xdr:colOff>
      <xdr:row>21</xdr:row>
      <xdr:rowOff>38100</xdr:rowOff>
    </xdr:to>
    <xdr:graphicFrame macro="">
      <xdr:nvGraphicFramePr>
        <xdr:cNvPr id="106816" name="Chart 1">
          <a:extLst>
            <a:ext uri="{FF2B5EF4-FFF2-40B4-BE49-F238E27FC236}">
              <a16:creationId xmlns:a16="http://schemas.microsoft.com/office/drawing/2014/main" xmlns="" id="{00000000-0008-0000-1D00-000040A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0.49975</cdr:x>
      <cdr:y>0.49976</cdr:y>
    </cdr:from>
    <cdr:to>
      <cdr:x>0.52699</cdr:x>
      <cdr:y>0.59727</cdr:y>
    </cdr:to>
    <cdr:sp macro="" textlink="">
      <cdr:nvSpPr>
        <cdr:cNvPr id="107521" name="Text Box 1"/>
        <cdr:cNvSpPr txBox="1">
          <a:spLocks xmlns:a="http://schemas.openxmlformats.org/drawingml/2006/main" noChangeArrowheads="1"/>
        </cdr:cNvSpPr>
      </cdr:nvSpPr>
      <cdr:spPr bwMode="auto">
        <a:xfrm xmlns:a="http://schemas.openxmlformats.org/drawingml/2006/main">
          <a:off x="2559383" y="936182"/>
          <a:ext cx="139296" cy="1820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s-ES"/>
        </a:p>
      </cdr:txBody>
    </cdr:sp>
  </cdr:relSizeAnchor>
</c:userShapes>
</file>

<file path=xl/drawings/drawing4.xml><?xml version="1.0" encoding="utf-8"?>
<xdr:wsDr xmlns:xdr="http://schemas.openxmlformats.org/drawingml/2006/spreadsheetDrawing" xmlns:a="http://schemas.openxmlformats.org/drawingml/2006/main">
  <xdr:twoCellAnchor>
    <xdr:from>
      <xdr:col>7</xdr:col>
      <xdr:colOff>304800</xdr:colOff>
      <xdr:row>7</xdr:row>
      <xdr:rowOff>38100</xdr:rowOff>
    </xdr:from>
    <xdr:to>
      <xdr:col>14</xdr:col>
      <xdr:colOff>685800</xdr:colOff>
      <xdr:row>20</xdr:row>
      <xdr:rowOff>152400</xdr:rowOff>
    </xdr:to>
    <xdr:graphicFrame macro="">
      <xdr:nvGraphicFramePr>
        <xdr:cNvPr id="60090" name="Chart 2">
          <a:extLst>
            <a:ext uri="{FF2B5EF4-FFF2-40B4-BE49-F238E27FC236}">
              <a16:creationId xmlns:a16="http://schemas.microsoft.com/office/drawing/2014/main" xmlns="" id="{00000000-0008-0000-0300-0000BAE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104775</xdr:colOff>
      <xdr:row>25</xdr:row>
      <xdr:rowOff>85725</xdr:rowOff>
    </xdr:from>
    <xdr:to>
      <xdr:col>16</xdr:col>
      <xdr:colOff>209550</xdr:colOff>
      <xdr:row>43</xdr:row>
      <xdr:rowOff>19050</xdr:rowOff>
    </xdr:to>
    <xdr:graphicFrame macro="">
      <xdr:nvGraphicFramePr>
        <xdr:cNvPr id="60091" name="3 Gráfico">
          <a:extLst>
            <a:ext uri="{FF2B5EF4-FFF2-40B4-BE49-F238E27FC236}">
              <a16:creationId xmlns:a16="http://schemas.microsoft.com/office/drawing/2014/main" xmlns="" id="{00000000-0008-0000-0300-0000BBE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590550</xdr:colOff>
      <xdr:row>44</xdr:row>
      <xdr:rowOff>66675</xdr:rowOff>
    </xdr:from>
    <xdr:to>
      <xdr:col>16</xdr:col>
      <xdr:colOff>228600</xdr:colOff>
      <xdr:row>64</xdr:row>
      <xdr:rowOff>142875</xdr:rowOff>
    </xdr:to>
    <xdr:graphicFrame macro="">
      <xdr:nvGraphicFramePr>
        <xdr:cNvPr id="60092" name="4 Gráfico">
          <a:extLst>
            <a:ext uri="{FF2B5EF4-FFF2-40B4-BE49-F238E27FC236}">
              <a16:creationId xmlns:a16="http://schemas.microsoft.com/office/drawing/2014/main" xmlns="" id="{00000000-0008-0000-0300-0000BCE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561975</xdr:colOff>
      <xdr:row>6</xdr:row>
      <xdr:rowOff>0</xdr:rowOff>
    </xdr:from>
    <xdr:to>
      <xdr:col>7</xdr:col>
      <xdr:colOff>638175</xdr:colOff>
      <xdr:row>7</xdr:row>
      <xdr:rowOff>19050</xdr:rowOff>
    </xdr:to>
    <xdr:sp macro="" textlink="">
      <xdr:nvSpPr>
        <xdr:cNvPr id="96197" name="Text Box 1">
          <a:extLst>
            <a:ext uri="{FF2B5EF4-FFF2-40B4-BE49-F238E27FC236}">
              <a16:creationId xmlns:a16="http://schemas.microsoft.com/office/drawing/2014/main" xmlns="" id="{00000000-0008-0000-0400-0000C5770100}"/>
            </a:ext>
          </a:extLst>
        </xdr:cNvPr>
        <xdr:cNvSpPr txBox="1">
          <a:spLocks noChangeArrowheads="1"/>
        </xdr:cNvSpPr>
      </xdr:nvSpPr>
      <xdr:spPr bwMode="auto">
        <a:xfrm>
          <a:off x="7296150" y="971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228600</xdr:colOff>
      <xdr:row>3</xdr:row>
      <xdr:rowOff>0</xdr:rowOff>
    </xdr:from>
    <xdr:to>
      <xdr:col>12</xdr:col>
      <xdr:colOff>19050</xdr:colOff>
      <xdr:row>3</xdr:row>
      <xdr:rowOff>0</xdr:rowOff>
    </xdr:to>
    <xdr:graphicFrame macro="">
      <xdr:nvGraphicFramePr>
        <xdr:cNvPr id="96198" name="Chart 2">
          <a:extLst>
            <a:ext uri="{FF2B5EF4-FFF2-40B4-BE49-F238E27FC236}">
              <a16:creationId xmlns:a16="http://schemas.microsoft.com/office/drawing/2014/main" xmlns="" id="{00000000-0008-0000-0400-0000C677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228600</xdr:colOff>
      <xdr:row>7</xdr:row>
      <xdr:rowOff>9525</xdr:rowOff>
    </xdr:from>
    <xdr:to>
      <xdr:col>14</xdr:col>
      <xdr:colOff>28575</xdr:colOff>
      <xdr:row>14</xdr:row>
      <xdr:rowOff>85725</xdr:rowOff>
    </xdr:to>
    <xdr:graphicFrame macro="">
      <xdr:nvGraphicFramePr>
        <xdr:cNvPr id="96199" name="Chart 4">
          <a:extLst>
            <a:ext uri="{FF2B5EF4-FFF2-40B4-BE49-F238E27FC236}">
              <a16:creationId xmlns:a16="http://schemas.microsoft.com/office/drawing/2014/main" xmlns="" id="{00000000-0008-0000-0400-0000C777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123825</xdr:colOff>
      <xdr:row>5</xdr:row>
      <xdr:rowOff>152400</xdr:rowOff>
    </xdr:from>
    <xdr:to>
      <xdr:col>12</xdr:col>
      <xdr:colOff>647700</xdr:colOff>
      <xdr:row>17</xdr:row>
      <xdr:rowOff>19050</xdr:rowOff>
    </xdr:to>
    <xdr:graphicFrame macro="">
      <xdr:nvGraphicFramePr>
        <xdr:cNvPr id="94533" name="Chart 5">
          <a:extLst>
            <a:ext uri="{FF2B5EF4-FFF2-40B4-BE49-F238E27FC236}">
              <a16:creationId xmlns:a16="http://schemas.microsoft.com/office/drawing/2014/main" xmlns="" id="{00000000-0008-0000-0500-0000457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123825</xdr:colOff>
      <xdr:row>7</xdr:row>
      <xdr:rowOff>9525</xdr:rowOff>
    </xdr:from>
    <xdr:to>
      <xdr:col>15</xdr:col>
      <xdr:colOff>276225</xdr:colOff>
      <xdr:row>25</xdr:row>
      <xdr:rowOff>47625</xdr:rowOff>
    </xdr:to>
    <xdr:graphicFrame macro="">
      <xdr:nvGraphicFramePr>
        <xdr:cNvPr id="50501" name="Chart 5">
          <a:extLst>
            <a:ext uri="{FF2B5EF4-FFF2-40B4-BE49-F238E27FC236}">
              <a16:creationId xmlns:a16="http://schemas.microsoft.com/office/drawing/2014/main" xmlns="" id="{00000000-0008-0000-0600-000045C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95250</xdr:colOff>
      <xdr:row>7</xdr:row>
      <xdr:rowOff>57150</xdr:rowOff>
    </xdr:from>
    <xdr:to>
      <xdr:col>13</xdr:col>
      <xdr:colOff>647700</xdr:colOff>
      <xdr:row>18</xdr:row>
      <xdr:rowOff>419100</xdr:rowOff>
    </xdr:to>
    <xdr:graphicFrame macro="">
      <xdr:nvGraphicFramePr>
        <xdr:cNvPr id="53571" name="Chart 4">
          <a:extLst>
            <a:ext uri="{FF2B5EF4-FFF2-40B4-BE49-F238E27FC236}">
              <a16:creationId xmlns:a16="http://schemas.microsoft.com/office/drawing/2014/main" xmlns="" id="{00000000-0008-0000-0700-000043D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514350</xdr:colOff>
      <xdr:row>5</xdr:row>
      <xdr:rowOff>57150</xdr:rowOff>
    </xdr:from>
    <xdr:to>
      <xdr:col>14</xdr:col>
      <xdr:colOff>247650</xdr:colOff>
      <xdr:row>17</xdr:row>
      <xdr:rowOff>38100</xdr:rowOff>
    </xdr:to>
    <xdr:graphicFrame macro="">
      <xdr:nvGraphicFramePr>
        <xdr:cNvPr id="51522" name="Chart 3">
          <a:extLst>
            <a:ext uri="{FF2B5EF4-FFF2-40B4-BE49-F238E27FC236}">
              <a16:creationId xmlns:a16="http://schemas.microsoft.com/office/drawing/2014/main" xmlns="" id="{00000000-0008-0000-0800-000042C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view="pageBreakPreview" zoomScale="80" zoomScaleNormal="75" zoomScaleSheetLayoutView="80" workbookViewId="0">
      <selection activeCell="N51" sqref="N51"/>
    </sheetView>
  </sheetViews>
  <sheetFormatPr baseColWidth="10" defaultRowHeight="12.75" x14ac:dyDescent="0.2"/>
  <cols>
    <col min="1" max="9" width="11.42578125" style="371"/>
    <col min="10" max="10" width="0.140625" style="371" customWidth="1"/>
    <col min="11" max="11" width="11.42578125" style="371"/>
    <col min="12" max="12" width="8.85546875" style="371" customWidth="1"/>
    <col min="13" max="16384" width="11.42578125" style="365"/>
  </cols>
  <sheetData>
    <row r="1" spans="1:16" x14ac:dyDescent="0.2">
      <c r="K1" s="371">
        <v>1</v>
      </c>
    </row>
    <row r="5" spans="1:16" x14ac:dyDescent="0.2">
      <c r="B5" s="431"/>
      <c r="C5" s="431"/>
      <c r="D5" s="431"/>
      <c r="E5" s="431"/>
      <c r="F5" s="431"/>
      <c r="G5" s="431"/>
      <c r="H5" s="431"/>
      <c r="I5" s="431"/>
    </row>
    <row r="6" spans="1:16" ht="20.25" x14ac:dyDescent="0.3">
      <c r="A6" s="427" t="s">
        <v>388</v>
      </c>
      <c r="B6" s="427"/>
      <c r="C6" s="427"/>
      <c r="D6" s="427"/>
      <c r="E6" s="427"/>
      <c r="F6" s="427"/>
      <c r="G6" s="398"/>
      <c r="H6" s="398"/>
      <c r="I6" s="398"/>
      <c r="J6" s="398"/>
      <c r="K6" s="398"/>
      <c r="L6" s="398"/>
      <c r="M6" s="398"/>
      <c r="N6" s="398"/>
      <c r="O6" s="398"/>
      <c r="P6" s="398"/>
    </row>
    <row r="7" spans="1:16" ht="15" x14ac:dyDescent="0.2">
      <c r="A7" s="378"/>
      <c r="B7" s="378"/>
      <c r="C7" s="378"/>
      <c r="D7" s="378"/>
      <c r="E7" s="378"/>
      <c r="F7" s="378"/>
      <c r="G7" s="378"/>
      <c r="H7" s="378"/>
      <c r="I7" s="378"/>
      <c r="J7" s="378"/>
      <c r="K7" s="378"/>
    </row>
    <row r="8" spans="1:16" ht="15" x14ac:dyDescent="0.2">
      <c r="A8" s="432" t="s">
        <v>387</v>
      </c>
      <c r="B8" s="432"/>
      <c r="C8" s="432"/>
      <c r="D8" s="432"/>
      <c r="E8" s="432"/>
      <c r="F8" s="432"/>
      <c r="G8" s="432"/>
      <c r="H8" s="432"/>
      <c r="I8" s="432"/>
      <c r="J8" s="432"/>
      <c r="K8" s="432"/>
    </row>
    <row r="9" spans="1:16" ht="15" x14ac:dyDescent="0.2">
      <c r="A9" s="377"/>
      <c r="B9" s="432" t="s">
        <v>330</v>
      </c>
      <c r="C9" s="432"/>
      <c r="D9" s="432"/>
      <c r="E9" s="432"/>
      <c r="F9" s="432"/>
      <c r="G9" s="432"/>
      <c r="H9" s="432"/>
      <c r="I9" s="432"/>
      <c r="J9" s="377"/>
      <c r="K9" s="377"/>
    </row>
    <row r="10" spans="1:16" ht="13.5" thickBot="1" x14ac:dyDescent="0.25">
      <c r="B10" s="431"/>
      <c r="C10" s="431"/>
      <c r="D10" s="431"/>
      <c r="E10" s="431"/>
      <c r="F10" s="431"/>
      <c r="G10" s="431"/>
      <c r="H10" s="431"/>
      <c r="I10" s="431"/>
    </row>
    <row r="11" spans="1:16" x14ac:dyDescent="0.2">
      <c r="A11" s="367"/>
      <c r="B11" s="368"/>
      <c r="C11" s="368"/>
      <c r="D11" s="368"/>
      <c r="E11" s="368"/>
      <c r="F11" s="368"/>
      <c r="G11" s="368"/>
      <c r="H11" s="368"/>
      <c r="I11" s="368"/>
      <c r="J11" s="369"/>
    </row>
    <row r="12" spans="1:16" x14ac:dyDescent="0.2">
      <c r="A12" s="370"/>
      <c r="J12" s="372"/>
    </row>
    <row r="13" spans="1:16" x14ac:dyDescent="0.2">
      <c r="A13" s="370"/>
      <c r="J13" s="372"/>
    </row>
    <row r="14" spans="1:16" x14ac:dyDescent="0.2">
      <c r="A14" s="370"/>
      <c r="J14" s="372"/>
    </row>
    <row r="15" spans="1:16" x14ac:dyDescent="0.2">
      <c r="A15" s="370"/>
      <c r="J15" s="372"/>
    </row>
    <row r="16" spans="1:16" x14ac:dyDescent="0.2">
      <c r="A16" s="370"/>
      <c r="J16" s="372"/>
    </row>
    <row r="17" spans="1:10" x14ac:dyDescent="0.2">
      <c r="A17" s="370"/>
      <c r="J17" s="372"/>
    </row>
    <row r="18" spans="1:10" x14ac:dyDescent="0.2">
      <c r="A18" s="370"/>
      <c r="J18" s="372"/>
    </row>
    <row r="19" spans="1:10" x14ac:dyDescent="0.2">
      <c r="A19" s="370"/>
      <c r="J19" s="372"/>
    </row>
    <row r="20" spans="1:10" x14ac:dyDescent="0.2">
      <c r="A20" s="370"/>
      <c r="J20" s="372"/>
    </row>
    <row r="21" spans="1:10" x14ac:dyDescent="0.2">
      <c r="A21" s="370"/>
      <c r="J21" s="372"/>
    </row>
    <row r="22" spans="1:10" x14ac:dyDescent="0.2">
      <c r="A22" s="370"/>
      <c r="J22" s="372"/>
    </row>
    <row r="23" spans="1:10" x14ac:dyDescent="0.2">
      <c r="A23" s="370"/>
      <c r="J23" s="372"/>
    </row>
    <row r="24" spans="1:10" x14ac:dyDescent="0.2">
      <c r="A24" s="370"/>
      <c r="J24" s="372"/>
    </row>
    <row r="25" spans="1:10" x14ac:dyDescent="0.2">
      <c r="A25" s="370"/>
      <c r="J25" s="372"/>
    </row>
    <row r="26" spans="1:10" x14ac:dyDescent="0.2">
      <c r="A26" s="370"/>
      <c r="J26" s="372"/>
    </row>
    <row r="27" spans="1:10" x14ac:dyDescent="0.2">
      <c r="A27" s="370"/>
      <c r="J27" s="372"/>
    </row>
    <row r="28" spans="1:10" x14ac:dyDescent="0.2">
      <c r="A28" s="370"/>
      <c r="J28" s="372"/>
    </row>
    <row r="29" spans="1:10" x14ac:dyDescent="0.2">
      <c r="A29" s="370"/>
      <c r="J29" s="372"/>
    </row>
    <row r="30" spans="1:10" x14ac:dyDescent="0.2">
      <c r="A30" s="370"/>
      <c r="J30" s="372"/>
    </row>
    <row r="31" spans="1:10" x14ac:dyDescent="0.2">
      <c r="A31" s="370"/>
      <c r="J31" s="372"/>
    </row>
    <row r="32" spans="1:10" x14ac:dyDescent="0.2">
      <c r="A32" s="370"/>
      <c r="J32" s="372"/>
    </row>
    <row r="33" spans="1:10" x14ac:dyDescent="0.2">
      <c r="A33" s="370"/>
      <c r="J33" s="372"/>
    </row>
    <row r="34" spans="1:10" x14ac:dyDescent="0.2">
      <c r="A34" s="370"/>
      <c r="J34" s="372"/>
    </row>
    <row r="35" spans="1:10" x14ac:dyDescent="0.2">
      <c r="A35" s="370"/>
      <c r="J35" s="372"/>
    </row>
    <row r="36" spans="1:10" x14ac:dyDescent="0.2">
      <c r="A36" s="370"/>
      <c r="J36" s="372"/>
    </row>
    <row r="37" spans="1:10" x14ac:dyDescent="0.2">
      <c r="A37" s="370"/>
      <c r="J37" s="372"/>
    </row>
    <row r="38" spans="1:10" x14ac:dyDescent="0.2">
      <c r="A38" s="370"/>
      <c r="J38" s="372"/>
    </row>
    <row r="39" spans="1:10" x14ac:dyDescent="0.2">
      <c r="A39" s="370"/>
      <c r="J39" s="372"/>
    </row>
    <row r="40" spans="1:10" x14ac:dyDescent="0.2">
      <c r="A40" s="370"/>
      <c r="J40" s="372"/>
    </row>
    <row r="41" spans="1:10" x14ac:dyDescent="0.2">
      <c r="A41" s="370"/>
      <c r="J41" s="372"/>
    </row>
    <row r="42" spans="1:10" x14ac:dyDescent="0.2">
      <c r="A42" s="370"/>
      <c r="J42" s="372"/>
    </row>
    <row r="43" spans="1:10" x14ac:dyDescent="0.2">
      <c r="A43" s="370"/>
      <c r="J43" s="372"/>
    </row>
    <row r="44" spans="1:10" ht="13.5" thickBot="1" x14ac:dyDescent="0.25">
      <c r="A44" s="373"/>
      <c r="B44" s="374"/>
      <c r="C44" s="374"/>
      <c r="D44" s="374"/>
      <c r="E44" s="374"/>
      <c r="F44" s="374"/>
      <c r="G44" s="374"/>
      <c r="H44" s="374"/>
      <c r="I44" s="374"/>
      <c r="J44" s="375"/>
    </row>
    <row r="45" spans="1:10" x14ac:dyDescent="0.2">
      <c r="A45" s="371" t="s">
        <v>375</v>
      </c>
    </row>
    <row r="46" spans="1:10" x14ac:dyDescent="0.2">
      <c r="A46" s="371" t="s">
        <v>444</v>
      </c>
    </row>
    <row r="56" spans="8:8" x14ac:dyDescent="0.2">
      <c r="H56" s="379"/>
    </row>
  </sheetData>
  <mergeCells count="4">
    <mergeCell ref="B5:I5"/>
    <mergeCell ref="B10:I10"/>
    <mergeCell ref="A8:K8"/>
    <mergeCell ref="B9:I9"/>
  </mergeCells>
  <printOptions horizontalCentered="1" verticalCentered="1"/>
  <pageMargins left="0.88" right="0.75" top="1" bottom="0.56000000000000005" header="0" footer="0"/>
  <pageSetup scale="84" orientation="landscape" r:id="rId1"/>
  <headerFooter alignWithMargins="0"/>
  <colBreaks count="1" manualBreakCount="1">
    <brk id="1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36"/>
  <sheetViews>
    <sheetView topLeftCell="B1" zoomScale="75" workbookViewId="0">
      <selection activeCell="L66" sqref="L66"/>
    </sheetView>
  </sheetViews>
  <sheetFormatPr baseColWidth="10" defaultRowHeight="12.75" x14ac:dyDescent="0.2"/>
  <cols>
    <col min="1" max="1" width="0" hidden="1" customWidth="1"/>
    <col min="2" max="2" width="4.140625" customWidth="1"/>
    <col min="3" max="3" width="43.5703125" customWidth="1"/>
    <col min="4" max="4" width="5.5703125" customWidth="1"/>
    <col min="5" max="5" width="8.5703125" customWidth="1"/>
    <col min="13" max="13" width="2.5703125" customWidth="1"/>
  </cols>
  <sheetData>
    <row r="1" spans="2:15" ht="15" x14ac:dyDescent="0.25">
      <c r="B1" s="433" t="s">
        <v>157</v>
      </c>
      <c r="C1" s="433"/>
      <c r="D1" s="433"/>
      <c r="E1" s="433"/>
      <c r="F1" s="433"/>
      <c r="G1" s="433"/>
      <c r="H1" s="433"/>
      <c r="I1" s="433"/>
      <c r="J1" s="433"/>
      <c r="K1" s="433"/>
      <c r="L1" s="433"/>
      <c r="M1" s="433"/>
    </row>
    <row r="2" spans="2:15" ht="15" x14ac:dyDescent="0.25">
      <c r="B2" s="433"/>
      <c r="C2" s="433"/>
      <c r="D2" s="433"/>
      <c r="E2" s="433"/>
      <c r="F2" s="433"/>
      <c r="G2" s="433"/>
      <c r="H2" s="433"/>
      <c r="I2" s="433"/>
      <c r="J2" s="433"/>
      <c r="K2" s="433"/>
      <c r="L2" s="433"/>
      <c r="M2" s="433"/>
    </row>
    <row r="3" spans="2:15" ht="15" x14ac:dyDescent="0.25">
      <c r="B3" s="433" t="s">
        <v>441</v>
      </c>
      <c r="C3" s="433"/>
      <c r="D3" s="433"/>
      <c r="E3" s="433"/>
      <c r="F3" s="433"/>
      <c r="G3" s="433"/>
      <c r="H3" s="433"/>
      <c r="I3" s="433"/>
      <c r="J3" s="433"/>
      <c r="K3" s="433"/>
      <c r="L3" s="433"/>
      <c r="M3" s="433"/>
    </row>
    <row r="4" spans="2:15" ht="15" customHeight="1" x14ac:dyDescent="0.2">
      <c r="B4" s="434" t="s">
        <v>350</v>
      </c>
      <c r="C4" s="434"/>
      <c r="D4" s="434"/>
      <c r="E4" s="434"/>
      <c r="F4" s="434"/>
      <c r="G4" s="434"/>
      <c r="H4" s="434"/>
      <c r="I4" s="434"/>
      <c r="J4" s="434"/>
      <c r="K4" s="434"/>
      <c r="L4" s="434"/>
      <c r="M4" s="434"/>
      <c r="N4" s="434"/>
      <c r="O4" s="434"/>
    </row>
    <row r="5" spans="2:15" ht="15" customHeight="1" x14ac:dyDescent="0.2">
      <c r="B5" s="434"/>
      <c r="C5" s="434"/>
      <c r="D5" s="434"/>
      <c r="E5" s="434"/>
      <c r="F5" s="434"/>
      <c r="G5" s="434"/>
      <c r="H5" s="434"/>
      <c r="I5" s="434"/>
      <c r="J5" s="434"/>
      <c r="K5" s="434"/>
      <c r="L5" s="434"/>
      <c r="M5" s="434"/>
      <c r="N5" s="434"/>
      <c r="O5" s="434"/>
    </row>
    <row r="6" spans="2:15" ht="15" customHeight="1" x14ac:dyDescent="0.2">
      <c r="B6" s="434"/>
      <c r="C6" s="434"/>
      <c r="D6" s="434"/>
      <c r="E6" s="434"/>
      <c r="F6" s="434"/>
      <c r="G6" s="434"/>
      <c r="H6" s="434"/>
      <c r="I6" s="434"/>
      <c r="J6" s="434"/>
      <c r="K6" s="434"/>
      <c r="L6" s="434"/>
      <c r="M6" s="434"/>
      <c r="N6" s="434"/>
      <c r="O6" s="434"/>
    </row>
    <row r="7" spans="2:15" ht="15" x14ac:dyDescent="0.25">
      <c r="B7" s="467" t="s">
        <v>349</v>
      </c>
      <c r="C7" s="467"/>
      <c r="D7" s="467"/>
      <c r="E7" s="467"/>
      <c r="F7" s="467"/>
      <c r="G7" s="467"/>
      <c r="H7" s="467"/>
      <c r="I7" s="467"/>
      <c r="J7" s="467"/>
      <c r="K7" s="467"/>
      <c r="L7" s="467"/>
      <c r="M7" s="467"/>
    </row>
    <row r="8" spans="2:15" x14ac:dyDescent="0.2">
      <c r="B8" s="468"/>
      <c r="C8" s="468"/>
      <c r="D8" s="468"/>
      <c r="E8" s="468"/>
    </row>
    <row r="9" spans="2:15" x14ac:dyDescent="0.2">
      <c r="B9" s="469"/>
      <c r="C9" s="469"/>
      <c r="D9" s="469"/>
      <c r="E9" s="469"/>
    </row>
    <row r="10" spans="2:15" x14ac:dyDescent="0.2">
      <c r="B10" s="49" t="s">
        <v>257</v>
      </c>
      <c r="C10" s="49" t="s">
        <v>152</v>
      </c>
      <c r="D10" s="49" t="s">
        <v>214</v>
      </c>
      <c r="E10" s="49" t="s">
        <v>153</v>
      </c>
    </row>
    <row r="11" spans="2:15" x14ac:dyDescent="0.2">
      <c r="B11" s="49"/>
      <c r="C11" s="49"/>
      <c r="D11" s="49"/>
      <c r="E11" s="49"/>
    </row>
    <row r="12" spans="2:15" x14ac:dyDescent="0.2">
      <c r="B12" s="42">
        <v>1</v>
      </c>
      <c r="C12" s="94" t="s">
        <v>422</v>
      </c>
      <c r="D12" s="214">
        <v>22.2</v>
      </c>
      <c r="E12" s="85">
        <v>55</v>
      </c>
    </row>
    <row r="13" spans="2:15" x14ac:dyDescent="0.2">
      <c r="B13" s="42">
        <v>2</v>
      </c>
      <c r="C13" s="94" t="s">
        <v>423</v>
      </c>
      <c r="D13" s="214">
        <v>20</v>
      </c>
      <c r="E13" s="85">
        <f>(E12+D13)</f>
        <v>75</v>
      </c>
    </row>
    <row r="14" spans="2:15" x14ac:dyDescent="0.2">
      <c r="B14" s="42">
        <v>3</v>
      </c>
      <c r="C14" s="94" t="s">
        <v>424</v>
      </c>
      <c r="D14" s="214">
        <v>11</v>
      </c>
      <c r="E14" s="85">
        <f t="shared" ref="E14:E22" si="0">(E13+D14)</f>
        <v>86</v>
      </c>
    </row>
    <row r="15" spans="2:15" x14ac:dyDescent="0.2">
      <c r="B15" s="42">
        <v>4</v>
      </c>
      <c r="C15" s="94" t="s">
        <v>425</v>
      </c>
      <c r="D15" s="214">
        <v>10.199999999999999</v>
      </c>
      <c r="E15" s="85">
        <f t="shared" si="0"/>
        <v>96.2</v>
      </c>
    </row>
    <row r="16" spans="2:15" x14ac:dyDescent="0.2">
      <c r="B16" s="42">
        <v>5</v>
      </c>
      <c r="C16" s="94" t="s">
        <v>426</v>
      </c>
      <c r="D16" s="214">
        <v>10.199999999999999</v>
      </c>
      <c r="E16" s="85">
        <f t="shared" si="0"/>
        <v>106.4</v>
      </c>
    </row>
    <row r="17" spans="2:36" x14ac:dyDescent="0.2">
      <c r="B17" s="42">
        <v>6</v>
      </c>
      <c r="C17" s="94" t="s">
        <v>427</v>
      </c>
      <c r="D17" s="214">
        <v>10</v>
      </c>
      <c r="E17" s="85">
        <f t="shared" si="0"/>
        <v>116.4</v>
      </c>
    </row>
    <row r="18" spans="2:36" x14ac:dyDescent="0.2">
      <c r="B18" s="42">
        <v>7</v>
      </c>
      <c r="C18" s="94" t="s">
        <v>428</v>
      </c>
      <c r="D18" s="214">
        <v>4.3</v>
      </c>
      <c r="E18" s="85">
        <f t="shared" si="0"/>
        <v>120.7</v>
      </c>
    </row>
    <row r="19" spans="2:36" x14ac:dyDescent="0.2">
      <c r="B19" s="42">
        <v>8</v>
      </c>
      <c r="C19" s="94" t="s">
        <v>429</v>
      </c>
      <c r="D19" s="214">
        <v>2.9</v>
      </c>
      <c r="E19" s="85">
        <f t="shared" si="0"/>
        <v>123.60000000000001</v>
      </c>
    </row>
    <row r="20" spans="2:36" x14ac:dyDescent="0.2">
      <c r="B20" s="42">
        <v>9</v>
      </c>
      <c r="C20" s="95" t="s">
        <v>430</v>
      </c>
      <c r="D20" s="214">
        <v>2.5</v>
      </c>
      <c r="E20" s="85">
        <f t="shared" si="0"/>
        <v>126.10000000000001</v>
      </c>
    </row>
    <row r="21" spans="2:36" x14ac:dyDescent="0.2">
      <c r="B21" s="42">
        <v>10</v>
      </c>
      <c r="C21" s="95" t="s">
        <v>431</v>
      </c>
      <c r="D21" s="214">
        <v>7</v>
      </c>
      <c r="E21" s="85">
        <f t="shared" si="0"/>
        <v>133.10000000000002</v>
      </c>
    </row>
    <row r="22" spans="2:36" x14ac:dyDescent="0.2">
      <c r="B22" s="42">
        <v>11</v>
      </c>
      <c r="C22" s="95"/>
      <c r="D22" s="214"/>
      <c r="E22" s="85">
        <f t="shared" si="0"/>
        <v>133.10000000000002</v>
      </c>
    </row>
    <row r="23" spans="2:36" x14ac:dyDescent="0.2">
      <c r="B23" s="465" t="s">
        <v>205</v>
      </c>
      <c r="C23" s="466"/>
      <c r="D23" s="85">
        <f>SUM(D12:D22)</f>
        <v>100.30000000000001</v>
      </c>
      <c r="E23" s="89"/>
    </row>
    <row r="24" spans="2:36" x14ac:dyDescent="0.2">
      <c r="B24" s="92" t="s">
        <v>351</v>
      </c>
      <c r="C24" s="91" t="s">
        <v>432</v>
      </c>
      <c r="D24" s="90"/>
      <c r="E24" s="90"/>
    </row>
    <row r="25" spans="2:36" x14ac:dyDescent="0.2">
      <c r="B25" s="92" t="s">
        <v>412</v>
      </c>
      <c r="C25" s="91" t="s">
        <v>407</v>
      </c>
      <c r="D25" s="90"/>
      <c r="E25" s="90"/>
    </row>
    <row r="26" spans="2:36" x14ac:dyDescent="0.2">
      <c r="B26" s="90"/>
      <c r="C26" s="91"/>
      <c r="D26" s="90"/>
      <c r="E26" s="90"/>
    </row>
    <row r="27" spans="2:36" x14ac:dyDescent="0.2">
      <c r="B27" s="90"/>
      <c r="C27" s="91"/>
      <c r="D27" s="90"/>
      <c r="E27" s="90"/>
    </row>
    <row r="28" spans="2:36" x14ac:dyDescent="0.2">
      <c r="B28" s="90"/>
      <c r="C28" s="90"/>
      <c r="D28" s="90"/>
      <c r="E28" s="90"/>
    </row>
    <row r="29" spans="2:36" x14ac:dyDescent="0.2">
      <c r="B29" s="316"/>
      <c r="C29" s="219"/>
      <c r="D29" s="219"/>
      <c r="E29" s="219"/>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row>
    <row r="30" spans="2:36" x14ac:dyDescent="0.2">
      <c r="B30" s="316"/>
      <c r="C30" s="219"/>
      <c r="D30" s="219"/>
      <c r="E30" s="219"/>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row>
    <row r="31" spans="2:36" x14ac:dyDescent="0.2">
      <c r="B31" s="316"/>
      <c r="C31" s="219"/>
      <c r="D31" s="219"/>
      <c r="E31" s="219"/>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row>
    <row r="32" spans="2:36" x14ac:dyDescent="0.2">
      <c r="B32" s="219"/>
      <c r="C32" s="219"/>
      <c r="D32" s="219"/>
      <c r="E32" s="219"/>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row>
    <row r="33" spans="2:36" x14ac:dyDescent="0.2">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row>
    <row r="34" spans="2:36" x14ac:dyDescent="0.2">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row>
    <row r="35" spans="2:36" x14ac:dyDescent="0.2">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2:36" x14ac:dyDescent="0.2">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row>
  </sheetData>
  <mergeCells count="9">
    <mergeCell ref="B6:O6"/>
    <mergeCell ref="B1:M1"/>
    <mergeCell ref="B23:C23"/>
    <mergeCell ref="B2:M2"/>
    <mergeCell ref="B7:M7"/>
    <mergeCell ref="B8:E8"/>
    <mergeCell ref="B9:E9"/>
    <mergeCell ref="B3:M3"/>
    <mergeCell ref="B4:O5"/>
  </mergeCells>
  <printOptions horizontalCentered="1" verticalCentered="1"/>
  <pageMargins left="0.26" right="0.75" top="1" bottom="1" header="0" footer="0"/>
  <pageSetup scale="7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7"/>
  <sheetViews>
    <sheetView topLeftCell="A2" zoomScaleNormal="100" workbookViewId="0">
      <selection activeCell="W17" sqref="W17"/>
    </sheetView>
  </sheetViews>
  <sheetFormatPr baseColWidth="10" defaultRowHeight="12.75" x14ac:dyDescent="0.2"/>
  <cols>
    <col min="1" max="1" width="6.85546875" customWidth="1"/>
    <col min="2" max="2" width="15.5703125" style="3" customWidth="1"/>
    <col min="3" max="3" width="5.42578125" customWidth="1"/>
    <col min="4" max="18" width="5" customWidth="1"/>
    <col min="19" max="19" width="6" customWidth="1"/>
    <col min="20" max="20" width="6.42578125" customWidth="1"/>
  </cols>
  <sheetData>
    <row r="1" spans="1:21" x14ac:dyDescent="0.2">
      <c r="A1" s="434" t="s">
        <v>169</v>
      </c>
      <c r="B1" s="434"/>
      <c r="C1" s="434"/>
      <c r="D1" s="434"/>
      <c r="E1" s="434"/>
      <c r="F1" s="434"/>
      <c r="G1" s="434"/>
      <c r="H1" s="434"/>
      <c r="I1" s="434"/>
      <c r="J1" s="434"/>
      <c r="K1" s="434"/>
      <c r="L1" s="434"/>
      <c r="M1" s="434"/>
      <c r="N1" s="434"/>
      <c r="O1" s="434"/>
      <c r="P1" s="434"/>
      <c r="Q1" s="434"/>
      <c r="R1" s="434"/>
      <c r="S1" s="434"/>
      <c r="T1" s="434"/>
      <c r="U1" s="434"/>
    </row>
    <row r="2" spans="1:21" ht="18" x14ac:dyDescent="0.25">
      <c r="A2" s="475"/>
      <c r="B2" s="475"/>
      <c r="C2" s="475"/>
      <c r="D2" s="475"/>
      <c r="E2" s="475"/>
      <c r="F2" s="475"/>
      <c r="G2" s="475"/>
      <c r="H2" s="475"/>
      <c r="I2" s="475"/>
      <c r="J2" s="475"/>
      <c r="K2" s="475"/>
      <c r="L2" s="475"/>
      <c r="M2" s="475"/>
      <c r="N2" s="475"/>
      <c r="O2" s="475"/>
      <c r="P2" s="475"/>
      <c r="Q2" s="475"/>
      <c r="R2" s="475"/>
      <c r="S2" s="475"/>
      <c r="T2" s="475"/>
      <c r="U2" s="475"/>
    </row>
    <row r="3" spans="1:21" ht="18" x14ac:dyDescent="0.25">
      <c r="A3" s="475" t="s">
        <v>441</v>
      </c>
      <c r="B3" s="475"/>
      <c r="C3" s="475"/>
      <c r="D3" s="475"/>
      <c r="E3" s="475"/>
      <c r="F3" s="475"/>
      <c r="G3" s="475"/>
      <c r="H3" s="475"/>
      <c r="I3" s="475"/>
      <c r="J3" s="475"/>
      <c r="K3" s="475"/>
      <c r="L3" s="475"/>
      <c r="M3" s="475"/>
      <c r="N3" s="475"/>
      <c r="O3" s="475"/>
      <c r="P3" s="475"/>
      <c r="Q3" s="475"/>
      <c r="R3" s="475"/>
      <c r="S3" s="475"/>
      <c r="T3" s="475"/>
      <c r="U3" s="475"/>
    </row>
    <row r="4" spans="1:21" ht="18" x14ac:dyDescent="0.25">
      <c r="A4" s="132"/>
      <c r="B4" s="10"/>
      <c r="C4" s="1"/>
      <c r="D4" s="1"/>
      <c r="E4" s="1"/>
      <c r="F4" s="1"/>
      <c r="G4" s="1"/>
      <c r="H4" s="1"/>
      <c r="I4" s="1"/>
      <c r="J4" s="1"/>
      <c r="K4" s="1"/>
      <c r="L4" s="1"/>
      <c r="M4" s="1"/>
      <c r="N4" s="1"/>
      <c r="O4" s="1"/>
      <c r="P4" s="1"/>
      <c r="Q4" s="1"/>
      <c r="R4" s="1"/>
      <c r="S4" s="1"/>
      <c r="T4" s="1"/>
      <c r="U4" s="1"/>
    </row>
    <row r="5" spans="1:21" ht="18" x14ac:dyDescent="0.25">
      <c r="A5" s="132"/>
      <c r="B5" s="10"/>
      <c r="C5" s="1"/>
      <c r="D5" s="1"/>
      <c r="E5" s="1"/>
      <c r="F5" s="1"/>
      <c r="G5" s="1"/>
      <c r="H5" s="1"/>
      <c r="I5" s="1"/>
      <c r="J5" s="1"/>
      <c r="K5" s="1"/>
      <c r="L5" s="1"/>
      <c r="M5" s="1"/>
      <c r="N5" s="1"/>
      <c r="O5" s="1"/>
      <c r="P5" s="1"/>
      <c r="Q5" s="1"/>
      <c r="R5" s="1"/>
      <c r="S5" s="1"/>
      <c r="T5" s="1"/>
      <c r="U5" s="1"/>
    </row>
    <row r="6" spans="1:21" ht="18" x14ac:dyDescent="0.25">
      <c r="A6" s="476" t="s">
        <v>68</v>
      </c>
      <c r="B6" s="476"/>
      <c r="C6" s="476"/>
      <c r="D6" s="476"/>
      <c r="E6" s="476"/>
      <c r="F6" s="476"/>
      <c r="G6" s="476"/>
      <c r="H6" s="476"/>
      <c r="I6" s="476"/>
      <c r="J6" s="476"/>
      <c r="K6" s="476"/>
      <c r="L6" s="476"/>
      <c r="M6" s="476"/>
      <c r="N6" s="476"/>
      <c r="O6" s="476"/>
      <c r="P6" s="476"/>
      <c r="Q6" s="476"/>
      <c r="R6" s="476"/>
      <c r="S6" s="476"/>
      <c r="T6" s="476"/>
      <c r="U6" s="476"/>
    </row>
    <row r="7" spans="1:21" ht="18" x14ac:dyDescent="0.25">
      <c r="A7" s="476" t="s">
        <v>330</v>
      </c>
      <c r="B7" s="476"/>
      <c r="C7" s="476"/>
      <c r="D7" s="476"/>
      <c r="E7" s="476"/>
      <c r="F7" s="476"/>
      <c r="G7" s="476"/>
      <c r="H7" s="476"/>
      <c r="I7" s="476"/>
      <c r="J7" s="476"/>
      <c r="K7" s="476"/>
      <c r="L7" s="476"/>
      <c r="M7" s="476"/>
      <c r="N7" s="476"/>
      <c r="O7" s="476"/>
      <c r="P7" s="476"/>
      <c r="Q7" s="476"/>
      <c r="R7" s="476"/>
      <c r="S7" s="476"/>
      <c r="T7" s="476"/>
      <c r="U7" s="476"/>
    </row>
    <row r="8" spans="1:21" x14ac:dyDescent="0.2">
      <c r="A8" s="1"/>
      <c r="B8" s="10"/>
      <c r="C8" s="1"/>
      <c r="D8" s="1"/>
      <c r="E8" s="1"/>
      <c r="F8" s="1"/>
      <c r="G8" s="1"/>
      <c r="H8" s="1"/>
      <c r="I8" s="1"/>
      <c r="J8" s="1"/>
      <c r="K8" s="1"/>
      <c r="L8" s="1"/>
      <c r="M8" s="1"/>
      <c r="N8" s="1"/>
      <c r="O8" s="1"/>
      <c r="P8" s="1"/>
      <c r="Q8" s="1"/>
      <c r="R8" s="1"/>
      <c r="S8" s="1"/>
      <c r="T8" s="1"/>
      <c r="U8" s="1"/>
    </row>
    <row r="11" spans="1:21" s="3" customFormat="1" ht="13.5" x14ac:dyDescent="0.25">
      <c r="C11" s="474" t="s">
        <v>413</v>
      </c>
      <c r="D11" s="474"/>
      <c r="E11" s="474"/>
      <c r="F11" s="474"/>
      <c r="G11" s="474"/>
      <c r="H11" s="474"/>
      <c r="I11" s="474"/>
      <c r="J11" s="474"/>
      <c r="K11" s="474" t="s">
        <v>419</v>
      </c>
      <c r="L11" s="474"/>
      <c r="M11" s="474"/>
      <c r="N11" s="474" t="s">
        <v>414</v>
      </c>
      <c r="O11" s="474"/>
      <c r="P11" s="474"/>
      <c r="Q11" s="474"/>
      <c r="R11" s="477"/>
      <c r="S11" s="478"/>
      <c r="T11" s="478"/>
      <c r="U11" s="472" t="s">
        <v>205</v>
      </c>
    </row>
    <row r="12" spans="1:21" s="3" customFormat="1" ht="11.25" x14ac:dyDescent="0.2">
      <c r="C12" s="99" t="s">
        <v>170</v>
      </c>
      <c r="D12" s="100" t="s">
        <v>171</v>
      </c>
      <c r="E12" s="100" t="s">
        <v>172</v>
      </c>
      <c r="F12" s="100" t="s">
        <v>173</v>
      </c>
      <c r="G12" s="100" t="s">
        <v>433</v>
      </c>
      <c r="H12" s="100" t="s">
        <v>174</v>
      </c>
      <c r="I12" s="100" t="s">
        <v>175</v>
      </c>
      <c r="J12" s="100" t="s">
        <v>176</v>
      </c>
      <c r="K12" s="99" t="s">
        <v>170</v>
      </c>
      <c r="L12" s="100" t="s">
        <v>173</v>
      </c>
      <c r="M12" s="100" t="s">
        <v>176</v>
      </c>
      <c r="N12" s="99" t="s">
        <v>170</v>
      </c>
      <c r="O12" s="100" t="s">
        <v>171</v>
      </c>
      <c r="P12" s="100" t="s">
        <v>173</v>
      </c>
      <c r="Q12" s="100" t="s">
        <v>176</v>
      </c>
      <c r="R12" s="99" t="s">
        <v>170</v>
      </c>
      <c r="S12" s="100" t="s">
        <v>176</v>
      </c>
      <c r="T12" s="216" t="s">
        <v>129</v>
      </c>
      <c r="U12" s="473"/>
    </row>
    <row r="13" spans="1:21" ht="24.95" customHeight="1" x14ac:dyDescent="0.25">
      <c r="A13" s="16"/>
      <c r="B13" s="101" t="s">
        <v>177</v>
      </c>
      <c r="C13" s="302">
        <v>1</v>
      </c>
      <c r="D13" s="302">
        <v>0</v>
      </c>
      <c r="E13" s="302"/>
      <c r="F13" s="302"/>
      <c r="G13" s="302"/>
      <c r="H13" s="230"/>
      <c r="I13" s="302"/>
      <c r="J13" s="302"/>
      <c r="K13" s="230"/>
      <c r="L13" s="230"/>
      <c r="M13" s="230"/>
      <c r="N13" s="230"/>
      <c r="O13" s="230"/>
      <c r="P13" s="230"/>
      <c r="Q13" s="230"/>
      <c r="R13" s="230"/>
      <c r="S13" s="230"/>
      <c r="T13" s="230"/>
      <c r="U13" s="262"/>
    </row>
    <row r="14" spans="1:21" ht="24.95" customHeight="1" x14ac:dyDescent="0.25">
      <c r="A14" s="16"/>
      <c r="B14" s="101" t="s">
        <v>178</v>
      </c>
      <c r="C14" s="230"/>
      <c r="D14" s="302">
        <v>1</v>
      </c>
      <c r="E14" s="302"/>
      <c r="F14" s="302"/>
      <c r="G14" s="302"/>
      <c r="H14" s="302"/>
      <c r="I14" s="302"/>
      <c r="J14" s="302"/>
      <c r="K14" s="230">
        <v>1</v>
      </c>
      <c r="L14" s="230"/>
      <c r="M14" s="230"/>
      <c r="N14" s="230"/>
      <c r="O14" s="230"/>
      <c r="P14" s="230"/>
      <c r="Q14" s="230"/>
      <c r="R14" s="230"/>
      <c r="S14" s="230"/>
      <c r="T14" s="230"/>
      <c r="U14" s="290"/>
    </row>
    <row r="15" spans="1:21" ht="24.95" customHeight="1" x14ac:dyDescent="0.25">
      <c r="A15" s="16"/>
      <c r="B15" s="101" t="s">
        <v>179</v>
      </c>
      <c r="C15" s="230"/>
      <c r="D15" s="302"/>
      <c r="E15" s="302"/>
      <c r="F15" s="302"/>
      <c r="G15" s="302">
        <v>1</v>
      </c>
      <c r="H15" s="302"/>
      <c r="I15" s="302">
        <v>1</v>
      </c>
      <c r="J15" s="302"/>
      <c r="K15" s="230"/>
      <c r="L15" s="230"/>
      <c r="M15" s="230"/>
      <c r="N15" s="230"/>
      <c r="O15" s="230"/>
      <c r="P15" s="230"/>
      <c r="Q15" s="230"/>
      <c r="R15" s="230"/>
      <c r="S15" s="230"/>
      <c r="T15" s="230"/>
      <c r="U15" s="290"/>
    </row>
    <row r="16" spans="1:21" ht="24.95" customHeight="1" x14ac:dyDescent="0.25">
      <c r="A16" s="16"/>
      <c r="B16" s="101" t="s">
        <v>180</v>
      </c>
      <c r="C16" s="230"/>
      <c r="D16" s="302"/>
      <c r="E16" s="302"/>
      <c r="F16" s="302"/>
      <c r="G16" s="302"/>
      <c r="H16" s="302"/>
      <c r="I16" s="302"/>
      <c r="J16" s="302"/>
      <c r="K16" s="230"/>
      <c r="L16" s="230"/>
      <c r="M16" s="230"/>
      <c r="N16" s="230"/>
      <c r="O16" s="230"/>
      <c r="P16" s="230"/>
      <c r="Q16" s="230"/>
      <c r="R16" s="230"/>
      <c r="S16" s="230"/>
      <c r="T16" s="230"/>
      <c r="U16" s="290"/>
    </row>
    <row r="17" spans="1:39" ht="24.95" customHeight="1" x14ac:dyDescent="0.25">
      <c r="A17" s="16"/>
      <c r="B17" s="101" t="s">
        <v>181</v>
      </c>
      <c r="C17" s="230"/>
      <c r="D17" s="302"/>
      <c r="E17" s="302"/>
      <c r="F17" s="302"/>
      <c r="G17" s="302"/>
      <c r="H17" s="302"/>
      <c r="I17" s="302"/>
      <c r="J17" s="302"/>
      <c r="K17" s="230"/>
      <c r="L17" s="230"/>
      <c r="M17" s="230"/>
      <c r="N17" s="230">
        <v>1</v>
      </c>
      <c r="O17" s="230"/>
      <c r="P17" s="230"/>
      <c r="Q17" s="230"/>
      <c r="R17" s="230"/>
      <c r="S17" s="230"/>
      <c r="T17" s="230"/>
      <c r="U17" s="290"/>
    </row>
    <row r="18" spans="1:39" ht="24.95" customHeight="1" x14ac:dyDescent="0.25">
      <c r="A18" s="16"/>
      <c r="B18" s="101" t="s">
        <v>182</v>
      </c>
      <c r="C18" s="302"/>
      <c r="D18" s="302"/>
      <c r="E18" s="230"/>
      <c r="F18" s="230"/>
      <c r="G18" s="230"/>
      <c r="H18" s="302"/>
      <c r="I18" s="230"/>
      <c r="J18" s="230"/>
      <c r="K18" s="230"/>
      <c r="L18" s="230"/>
      <c r="M18" s="230"/>
      <c r="N18" s="230"/>
      <c r="O18" s="230"/>
      <c r="P18" s="230"/>
      <c r="Q18" s="230"/>
      <c r="R18" s="230"/>
      <c r="S18" s="230"/>
      <c r="T18" s="230"/>
      <c r="U18" s="290"/>
      <c r="V18" s="289"/>
    </row>
    <row r="19" spans="1:39" ht="24.95" customHeight="1" x14ac:dyDescent="0.25">
      <c r="A19" s="16"/>
      <c r="B19" s="101" t="s">
        <v>183</v>
      </c>
      <c r="C19" s="301"/>
      <c r="D19" s="230"/>
      <c r="E19" s="302"/>
      <c r="F19" s="230"/>
      <c r="G19" s="302"/>
      <c r="H19" s="302"/>
      <c r="I19" s="302"/>
      <c r="J19" s="302"/>
      <c r="K19" s="230"/>
      <c r="L19" s="230"/>
      <c r="M19" s="230"/>
      <c r="N19" s="230"/>
      <c r="O19" s="230"/>
      <c r="P19" s="230"/>
      <c r="Q19" s="230"/>
      <c r="R19" s="230"/>
      <c r="S19" s="230"/>
      <c r="T19" s="230"/>
      <c r="U19" s="262"/>
    </row>
    <row r="20" spans="1:39" ht="24.95" customHeight="1" x14ac:dyDescent="0.25">
      <c r="A20" s="16"/>
      <c r="B20" s="101" t="s">
        <v>184</v>
      </c>
      <c r="C20" s="301"/>
      <c r="D20" s="302"/>
      <c r="E20" s="302"/>
      <c r="F20" s="302"/>
      <c r="G20" s="302"/>
      <c r="H20" s="302"/>
      <c r="I20" s="302"/>
      <c r="J20" s="302"/>
      <c r="K20" s="230"/>
      <c r="L20" s="230"/>
      <c r="M20" s="230"/>
      <c r="N20" s="230"/>
      <c r="O20" s="230"/>
      <c r="P20" s="230"/>
      <c r="Q20" s="230"/>
      <c r="R20" s="230"/>
      <c r="S20" s="230"/>
      <c r="T20" s="303"/>
      <c r="U20" s="262"/>
    </row>
    <row r="21" spans="1:39" ht="24.95" customHeight="1" x14ac:dyDescent="0.25">
      <c r="A21" s="16"/>
      <c r="B21" s="101" t="s">
        <v>185</v>
      </c>
      <c r="C21" s="301"/>
      <c r="D21" s="302"/>
      <c r="E21" s="302"/>
      <c r="F21" s="302"/>
      <c r="G21" s="302"/>
      <c r="H21" s="302"/>
      <c r="I21" s="302"/>
      <c r="J21" s="302"/>
      <c r="K21" s="230"/>
      <c r="L21" s="230"/>
      <c r="M21" s="230"/>
      <c r="N21" s="230"/>
      <c r="O21" s="230"/>
      <c r="P21" s="230"/>
      <c r="Q21" s="230"/>
      <c r="R21" s="230"/>
      <c r="S21" s="230"/>
      <c r="T21" s="60"/>
      <c r="U21" s="262"/>
    </row>
    <row r="22" spans="1:39" s="102" customFormat="1" ht="15" customHeight="1" x14ac:dyDescent="0.25">
      <c r="A22" s="470" t="s">
        <v>205</v>
      </c>
      <c r="B22" s="471"/>
      <c r="C22" s="303">
        <v>1</v>
      </c>
      <c r="D22" s="303">
        <f>SUM(D13:D21)</f>
        <v>1</v>
      </c>
      <c r="E22" s="303"/>
      <c r="F22" s="303"/>
      <c r="G22" s="303">
        <v>1</v>
      </c>
      <c r="H22" s="303"/>
      <c r="I22" s="303">
        <v>1</v>
      </c>
      <c r="J22" s="303"/>
      <c r="K22" s="303">
        <v>1</v>
      </c>
      <c r="L22" s="303"/>
      <c r="M22" s="303"/>
      <c r="N22" s="303">
        <v>1</v>
      </c>
      <c r="O22" s="303"/>
      <c r="P22" s="303"/>
      <c r="Q22" s="303"/>
      <c r="R22" s="303"/>
      <c r="S22" s="303"/>
      <c r="T22" s="122"/>
      <c r="U22" s="288">
        <v>6</v>
      </c>
    </row>
    <row r="23" spans="1:39" s="102" customFormat="1" ht="15" customHeight="1" x14ac:dyDescent="0.25">
      <c r="A23" s="6" t="s">
        <v>203</v>
      </c>
      <c r="B23" s="6"/>
      <c r="C23" s="6"/>
      <c r="D23" s="217"/>
      <c r="E23" s="218"/>
      <c r="J23" s="217"/>
      <c r="K23" s="217"/>
      <c r="L23" s="217"/>
      <c r="M23" s="217"/>
      <c r="N23" s="217"/>
      <c r="O23" s="217"/>
      <c r="P23" s="217"/>
      <c r="Q23" s="217"/>
      <c r="R23" s="217"/>
      <c r="S23" s="217"/>
      <c r="T23" s="2"/>
      <c r="U23" s="263"/>
    </row>
    <row r="24" spans="1:39" x14ac:dyDescent="0.2">
      <c r="A24" s="6" t="s">
        <v>352</v>
      </c>
      <c r="B24" s="6"/>
      <c r="C24" s="6"/>
      <c r="D24" s="6"/>
      <c r="E24" s="219"/>
    </row>
    <row r="25" spans="1:39" x14ac:dyDescent="0.2">
      <c r="D25" s="6"/>
      <c r="E25" s="219"/>
    </row>
    <row r="26" spans="1:39" x14ac:dyDescent="0.2">
      <c r="A26" s="3"/>
      <c r="C26" s="3"/>
      <c r="D26" s="3"/>
      <c r="E26" s="90"/>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row>
    <row r="27" spans="1:39" x14ac:dyDescent="0.2">
      <c r="C27" s="3"/>
      <c r="D27" s="3"/>
      <c r="E27" s="90"/>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1:39" x14ac:dyDescent="0.2">
      <c r="B28" s="10"/>
      <c r="C28" s="10"/>
      <c r="D28" s="51"/>
      <c r="E28" s="11"/>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row>
    <row r="29" spans="1:39" x14ac:dyDescent="0.2">
      <c r="B29" s="10"/>
      <c r="C29" s="10"/>
      <c r="D29" s="10"/>
      <c r="E29" s="185"/>
      <c r="F29" s="10"/>
      <c r="G29" s="1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1:39" x14ac:dyDescent="0.2">
      <c r="B30" s="10"/>
      <c r="C30" s="10"/>
      <c r="D30" s="10"/>
      <c r="E30" s="10"/>
      <c r="F30" s="10"/>
      <c r="G30" s="10"/>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1:39" x14ac:dyDescent="0.2">
      <c r="B31" s="10"/>
      <c r="C31" s="10"/>
      <c r="D31" s="10"/>
      <c r="E31" s="10"/>
      <c r="F31" s="10"/>
      <c r="G31" s="1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row>
    <row r="32" spans="1:39" x14ac:dyDescent="0.2">
      <c r="B32" s="10"/>
      <c r="C32" s="10"/>
      <c r="D32" s="10"/>
      <c r="E32" s="10"/>
      <c r="F32" s="10"/>
      <c r="G32" s="10"/>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spans="2:7" x14ac:dyDescent="0.2">
      <c r="B33" s="10"/>
      <c r="C33" s="1"/>
      <c r="D33" s="10"/>
      <c r="E33" s="1"/>
      <c r="F33" s="1"/>
      <c r="G33" s="1"/>
    </row>
    <row r="34" spans="2:7" x14ac:dyDescent="0.2">
      <c r="B34" s="10"/>
      <c r="C34" s="1"/>
      <c r="D34" s="10"/>
      <c r="E34" s="1"/>
      <c r="F34" s="1"/>
      <c r="G34" s="1"/>
    </row>
    <row r="35" spans="2:7" x14ac:dyDescent="0.2">
      <c r="B35" s="10"/>
      <c r="C35" s="1"/>
      <c r="D35" s="10"/>
      <c r="E35" s="1"/>
      <c r="F35" s="1"/>
      <c r="G35" s="1"/>
    </row>
    <row r="36" spans="2:7" x14ac:dyDescent="0.2">
      <c r="B36" s="10"/>
      <c r="C36" s="1"/>
      <c r="D36" s="10"/>
      <c r="E36" s="1"/>
      <c r="F36" s="1"/>
      <c r="G36" s="1"/>
    </row>
    <row r="37" spans="2:7" x14ac:dyDescent="0.2">
      <c r="B37" s="10"/>
      <c r="C37" s="1"/>
      <c r="D37" s="1"/>
      <c r="E37" s="1"/>
      <c r="F37" s="1"/>
      <c r="G37" s="1"/>
    </row>
  </sheetData>
  <mergeCells count="11">
    <mergeCell ref="A22:B22"/>
    <mergeCell ref="A1:U1"/>
    <mergeCell ref="U11:U12"/>
    <mergeCell ref="C11:J11"/>
    <mergeCell ref="K11:M11"/>
    <mergeCell ref="N11:Q11"/>
    <mergeCell ref="A2:U2"/>
    <mergeCell ref="A3:U3"/>
    <mergeCell ref="A6:U6"/>
    <mergeCell ref="A7:U7"/>
    <mergeCell ref="R11:T11"/>
  </mergeCells>
  <printOptions horizontalCentered="1" verticalCentered="1"/>
  <pageMargins left="0.53" right="0.75" top="1" bottom="1" header="0" footer="0"/>
  <pageSetup paperSize="9" scale="80"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workbookViewId="0">
      <selection activeCell="A5" sqref="A5"/>
    </sheetView>
  </sheetViews>
  <sheetFormatPr baseColWidth="10" defaultRowHeight="12.75" x14ac:dyDescent="0.2"/>
  <sheetData>
    <row r="1" spans="1:11" x14ac:dyDescent="0.2">
      <c r="A1" s="434" t="s">
        <v>410</v>
      </c>
      <c r="B1" s="434"/>
      <c r="C1" s="434"/>
      <c r="D1" s="434"/>
      <c r="E1" s="434"/>
      <c r="F1" s="434"/>
      <c r="G1" s="434"/>
      <c r="H1" s="434"/>
      <c r="I1" s="434"/>
      <c r="J1" s="434"/>
      <c r="K1" s="434"/>
    </row>
    <row r="3" spans="1:11" x14ac:dyDescent="0.2">
      <c r="A3" s="434" t="s">
        <v>440</v>
      </c>
      <c r="B3" s="434"/>
      <c r="C3" s="434"/>
      <c r="D3" s="434"/>
      <c r="E3" s="434"/>
      <c r="F3" s="434"/>
      <c r="G3" s="434"/>
      <c r="H3" s="434"/>
      <c r="I3" s="434"/>
      <c r="J3" s="434"/>
      <c r="K3" s="434"/>
    </row>
    <row r="4" spans="1:11" x14ac:dyDescent="0.2">
      <c r="B4" s="434" t="s">
        <v>330</v>
      </c>
      <c r="C4" s="434"/>
      <c r="D4" s="434"/>
      <c r="E4" s="434"/>
      <c r="F4" s="434"/>
      <c r="G4" s="434"/>
      <c r="H4" s="434"/>
      <c r="I4" s="434"/>
    </row>
    <row r="5" spans="1:11" x14ac:dyDescent="0.2">
      <c r="B5" s="434"/>
      <c r="C5" s="434"/>
      <c r="D5" s="434"/>
      <c r="E5" s="434"/>
      <c r="F5" s="434"/>
      <c r="G5" s="434"/>
      <c r="H5" s="434"/>
      <c r="I5" s="434"/>
    </row>
    <row r="36" spans="1:5" x14ac:dyDescent="0.2">
      <c r="D36" s="6"/>
    </row>
    <row r="37" spans="1:5" x14ac:dyDescent="0.2">
      <c r="A37" s="6"/>
      <c r="B37" s="6"/>
      <c r="C37" s="6"/>
      <c r="D37" s="6"/>
      <c r="E37" s="88"/>
    </row>
    <row r="38" spans="1:5" x14ac:dyDescent="0.2">
      <c r="A38" s="6"/>
    </row>
    <row r="53" spans="8:8" x14ac:dyDescent="0.2">
      <c r="H53" s="98"/>
    </row>
  </sheetData>
  <mergeCells count="4">
    <mergeCell ref="A1:K1"/>
    <mergeCell ref="A3:K3"/>
    <mergeCell ref="B4:I4"/>
    <mergeCell ref="B5:I5"/>
  </mergeCells>
  <pageMargins left="0.75" right="0.75" top="1" bottom="1" header="0" footer="0"/>
  <pageSetup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workbookViewId="0">
      <selection activeCell="A7" sqref="A7"/>
    </sheetView>
  </sheetViews>
  <sheetFormatPr baseColWidth="10" defaultRowHeight="12.75" x14ac:dyDescent="0.2"/>
  <cols>
    <col min="1" max="1" width="16.85546875" style="21" customWidth="1"/>
    <col min="2" max="2" width="14.5703125" style="26" customWidth="1"/>
    <col min="3" max="3" width="13.140625" style="21" customWidth="1"/>
    <col min="4" max="4" width="5" style="21" customWidth="1"/>
    <col min="5" max="16384" width="11.42578125" style="21"/>
  </cols>
  <sheetData>
    <row r="1" spans="1:11" x14ac:dyDescent="0.2">
      <c r="A1" s="441" t="s">
        <v>157</v>
      </c>
      <c r="B1" s="441"/>
      <c r="C1" s="441"/>
      <c r="D1" s="441"/>
      <c r="E1" s="441"/>
      <c r="F1" s="441"/>
      <c r="G1" s="441"/>
      <c r="H1" s="441"/>
      <c r="I1" s="441"/>
      <c r="J1" s="441"/>
      <c r="K1" s="441"/>
    </row>
    <row r="2" spans="1:11" x14ac:dyDescent="0.2">
      <c r="A2" s="441"/>
      <c r="B2" s="441"/>
      <c r="C2" s="441"/>
      <c r="D2" s="441"/>
      <c r="E2" s="441"/>
      <c r="F2" s="441"/>
      <c r="G2" s="441"/>
      <c r="H2" s="441"/>
      <c r="I2" s="441"/>
      <c r="J2" s="441"/>
      <c r="K2" s="441"/>
    </row>
    <row r="3" spans="1:11" x14ac:dyDescent="0.2">
      <c r="A3" s="441" t="s">
        <v>321</v>
      </c>
      <c r="B3" s="441"/>
      <c r="C3" s="441"/>
      <c r="D3" s="441"/>
      <c r="E3" s="441"/>
      <c r="F3" s="441"/>
      <c r="G3" s="441"/>
      <c r="H3" s="441"/>
      <c r="I3" s="441"/>
      <c r="J3" s="441"/>
      <c r="K3" s="441"/>
    </row>
    <row r="4" spans="1:11" x14ac:dyDescent="0.2">
      <c r="A4" s="19"/>
      <c r="B4" s="19"/>
      <c r="C4" s="20"/>
      <c r="D4" s="20"/>
      <c r="E4" s="20"/>
      <c r="F4" s="20"/>
      <c r="G4" s="20"/>
    </row>
    <row r="5" spans="1:11" ht="15.75" x14ac:dyDescent="0.2">
      <c r="A5" s="443" t="s">
        <v>317</v>
      </c>
      <c r="B5" s="443"/>
      <c r="C5" s="443"/>
      <c r="D5" s="443"/>
      <c r="E5" s="443"/>
      <c r="F5" s="443"/>
      <c r="G5" s="443"/>
      <c r="H5" s="443"/>
      <c r="I5" s="443"/>
      <c r="J5" s="443"/>
      <c r="K5" s="443"/>
    </row>
    <row r="6" spans="1:11" x14ac:dyDescent="0.2">
      <c r="A6" s="441" t="s">
        <v>316</v>
      </c>
      <c r="B6" s="441"/>
      <c r="C6" s="441"/>
      <c r="D6" s="441"/>
      <c r="E6" s="441"/>
      <c r="F6" s="441"/>
      <c r="G6" s="441"/>
      <c r="H6" s="441"/>
      <c r="I6" s="441"/>
      <c r="J6" s="441"/>
      <c r="K6" s="441"/>
    </row>
    <row r="7" spans="1:11" ht="15.75" x14ac:dyDescent="0.25">
      <c r="A7" s="24" t="s">
        <v>204</v>
      </c>
      <c r="B7" s="363"/>
      <c r="C7" s="24"/>
      <c r="E7" s="25"/>
    </row>
    <row r="9" spans="1:11" ht="22.5" customHeight="1" x14ac:dyDescent="0.2">
      <c r="A9" s="133" t="s">
        <v>244</v>
      </c>
      <c r="B9" s="134" t="s">
        <v>245</v>
      </c>
      <c r="C9" s="135" t="s">
        <v>246</v>
      </c>
    </row>
    <row r="10" spans="1:11" x14ac:dyDescent="0.2">
      <c r="A10" s="47" t="s">
        <v>247</v>
      </c>
      <c r="B10" s="79">
        <v>2045</v>
      </c>
      <c r="C10" s="215">
        <f>(B10*100)/$B$15</f>
        <v>2.0672017467602046</v>
      </c>
    </row>
    <row r="11" spans="1:11" x14ac:dyDescent="0.2">
      <c r="A11" s="47" t="s">
        <v>248</v>
      </c>
      <c r="B11" s="79">
        <v>8631</v>
      </c>
      <c r="C11" s="215">
        <f>(B11*100)/$B$15</f>
        <v>8.7247033135879342</v>
      </c>
    </row>
    <row r="12" spans="1:11" x14ac:dyDescent="0.2">
      <c r="A12" s="47" t="s">
        <v>249</v>
      </c>
      <c r="B12" s="79">
        <v>19721</v>
      </c>
      <c r="C12" s="215">
        <f>(B12*100)/$B$15</f>
        <v>19.935103006287527</v>
      </c>
      <c r="E12" s="21" t="s">
        <v>204</v>
      </c>
    </row>
    <row r="13" spans="1:11" x14ac:dyDescent="0.2">
      <c r="A13" s="47" t="s">
        <v>250</v>
      </c>
      <c r="B13" s="79">
        <v>55683</v>
      </c>
      <c r="C13" s="215">
        <f>(B13*100)/$B$15</f>
        <v>56.287528051270648</v>
      </c>
    </row>
    <row r="14" spans="1:11" x14ac:dyDescent="0.2">
      <c r="A14" s="47" t="s">
        <v>290</v>
      </c>
      <c r="B14" s="79">
        <v>12430</v>
      </c>
      <c r="C14" s="215">
        <f>(B14*100)/$B$15</f>
        <v>12.564947536542466</v>
      </c>
    </row>
    <row r="15" spans="1:11" x14ac:dyDescent="0.2">
      <c r="A15" s="136" t="s">
        <v>251</v>
      </c>
      <c r="B15" s="137">
        <v>98926</v>
      </c>
      <c r="C15" s="138">
        <f>SUM(C10:C14)</f>
        <v>99.579483654448779</v>
      </c>
    </row>
    <row r="16" spans="1:11" x14ac:dyDescent="0.2">
      <c r="A16" s="44" t="s">
        <v>252</v>
      </c>
      <c r="B16" s="192">
        <f>98165*0.02825</f>
        <v>2773.1612500000001</v>
      </c>
      <c r="C16" s="163">
        <f>(B16*100)/B15</f>
        <v>2.8032683521015707</v>
      </c>
      <c r="E16" s="21" t="s">
        <v>204</v>
      </c>
    </row>
    <row r="17" spans="1:4" x14ac:dyDescent="0.2">
      <c r="A17" s="47" t="s">
        <v>253</v>
      </c>
      <c r="B17" s="79">
        <v>2557</v>
      </c>
      <c r="C17" s="163">
        <f>(B17*100)/B15</f>
        <v>2.5847603259001679</v>
      </c>
      <c r="D17" s="21" t="s">
        <v>204</v>
      </c>
    </row>
    <row r="18" spans="1:4" x14ac:dyDescent="0.2">
      <c r="A18" s="47" t="s">
        <v>254</v>
      </c>
      <c r="B18" s="79">
        <v>26667</v>
      </c>
      <c r="C18" s="163">
        <f>(B18*100)/B15</f>
        <v>26.956512949073044</v>
      </c>
      <c r="D18" s="21" t="s">
        <v>204</v>
      </c>
    </row>
    <row r="19" spans="1:4" x14ac:dyDescent="0.2">
      <c r="A19" s="47" t="s">
        <v>255</v>
      </c>
      <c r="B19" s="79">
        <v>13102</v>
      </c>
      <c r="C19" s="163">
        <f>(B19*100)/B15</f>
        <v>13.244243171663667</v>
      </c>
    </row>
    <row r="20" spans="1:4" x14ac:dyDescent="0.2">
      <c r="A20" s="32" t="s">
        <v>319</v>
      </c>
      <c r="B20" s="76"/>
    </row>
    <row r="21" spans="1:4" x14ac:dyDescent="0.2">
      <c r="A21" s="32" t="s">
        <v>318</v>
      </c>
      <c r="B21" s="76"/>
    </row>
    <row r="22" spans="1:4" x14ac:dyDescent="0.2">
      <c r="A22" s="32"/>
      <c r="B22" s="313"/>
      <c r="C22" s="364"/>
    </row>
    <row r="23" spans="1:4" ht="12.75" customHeight="1" x14ac:dyDescent="0.2">
      <c r="A23" s="32"/>
      <c r="B23" s="76"/>
    </row>
    <row r="24" spans="1:4" x14ac:dyDescent="0.2">
      <c r="A24" s="32"/>
      <c r="B24" s="76"/>
    </row>
    <row r="25" spans="1:4" x14ac:dyDescent="0.2">
      <c r="A25" s="32"/>
      <c r="B25" s="76"/>
    </row>
    <row r="26" spans="1:4" x14ac:dyDescent="0.2">
      <c r="A26" s="105"/>
      <c r="B26" s="76"/>
    </row>
    <row r="27" spans="1:4" x14ac:dyDescent="0.2">
      <c r="A27" s="32"/>
      <c r="B27" s="76"/>
    </row>
    <row r="28" spans="1:4" x14ac:dyDescent="0.2">
      <c r="A28" s="32"/>
      <c r="B28" s="76"/>
    </row>
    <row r="29" spans="1:4" x14ac:dyDescent="0.2">
      <c r="A29" s="32"/>
      <c r="B29" s="76"/>
    </row>
    <row r="30" spans="1:4" x14ac:dyDescent="0.2">
      <c r="A30" s="32"/>
      <c r="B30" s="76"/>
    </row>
    <row r="31" spans="1:4" x14ac:dyDescent="0.2">
      <c r="A31" s="32"/>
      <c r="B31" s="76"/>
    </row>
    <row r="32" spans="1:4" x14ac:dyDescent="0.2">
      <c r="A32" s="32"/>
      <c r="B32" s="76"/>
    </row>
    <row r="33" spans="1:11" x14ac:dyDescent="0.2">
      <c r="A33" s="349"/>
      <c r="B33" s="350"/>
      <c r="C33" s="351"/>
      <c r="D33" s="351"/>
      <c r="E33" s="351"/>
      <c r="F33" s="351"/>
      <c r="G33" s="351"/>
      <c r="H33" s="351"/>
      <c r="I33" s="351"/>
      <c r="J33" s="351"/>
      <c r="K33" s="351"/>
    </row>
    <row r="34" spans="1:11" x14ac:dyDescent="0.2">
      <c r="A34" s="479" t="s">
        <v>60</v>
      </c>
      <c r="B34" s="479"/>
      <c r="C34" s="479"/>
      <c r="D34" s="479"/>
      <c r="E34" s="479"/>
      <c r="F34" s="479"/>
      <c r="G34" s="479"/>
      <c r="H34" s="479"/>
      <c r="I34" s="479"/>
      <c r="J34" s="479"/>
      <c r="K34" s="479"/>
    </row>
    <row r="35" spans="1:11" x14ac:dyDescent="0.2">
      <c r="A35" s="479"/>
      <c r="B35" s="479"/>
      <c r="C35" s="479"/>
      <c r="D35" s="479"/>
      <c r="E35" s="479"/>
      <c r="F35" s="479"/>
      <c r="G35" s="479"/>
      <c r="H35" s="479"/>
      <c r="I35" s="479"/>
      <c r="J35" s="479"/>
      <c r="K35" s="479"/>
    </row>
    <row r="36" spans="1:11" x14ac:dyDescent="0.2">
      <c r="A36" s="479"/>
      <c r="B36" s="479"/>
      <c r="C36" s="479"/>
      <c r="D36" s="479"/>
      <c r="E36" s="479"/>
      <c r="F36" s="479"/>
      <c r="G36" s="479"/>
      <c r="H36" s="479"/>
      <c r="I36" s="479"/>
      <c r="J36" s="479"/>
      <c r="K36" s="479"/>
    </row>
    <row r="37" spans="1:11" x14ac:dyDescent="0.2">
      <c r="A37" s="479"/>
      <c r="B37" s="479"/>
      <c r="C37" s="479"/>
      <c r="D37" s="479"/>
      <c r="E37" s="479"/>
      <c r="F37" s="479"/>
      <c r="G37" s="479"/>
      <c r="H37" s="479"/>
      <c r="I37" s="479"/>
      <c r="J37" s="479"/>
      <c r="K37" s="479"/>
    </row>
    <row r="38" spans="1:11" x14ac:dyDescent="0.2">
      <c r="A38" s="479"/>
      <c r="B38" s="479"/>
      <c r="C38" s="479"/>
      <c r="D38" s="479"/>
      <c r="E38" s="479"/>
      <c r="F38" s="479"/>
      <c r="G38" s="479"/>
      <c r="H38" s="479"/>
      <c r="I38" s="479"/>
      <c r="J38" s="479"/>
      <c r="K38" s="479"/>
    </row>
    <row r="39" spans="1:11" x14ac:dyDescent="0.2">
      <c r="A39" s="34"/>
      <c r="B39" s="35"/>
    </row>
    <row r="40" spans="1:11" x14ac:dyDescent="0.2">
      <c r="A40" s="34"/>
      <c r="B40" s="35"/>
    </row>
    <row r="41" spans="1:11" x14ac:dyDescent="0.2">
      <c r="A41" s="34"/>
      <c r="B41" s="35"/>
    </row>
    <row r="42" spans="1:11" x14ac:dyDescent="0.2">
      <c r="A42" s="34"/>
      <c r="B42" s="35"/>
    </row>
    <row r="43" spans="1:11" x14ac:dyDescent="0.2">
      <c r="A43" s="34"/>
      <c r="B43" s="35"/>
    </row>
    <row r="44" spans="1:11" x14ac:dyDescent="0.2">
      <c r="A44" s="34"/>
      <c r="B44" s="35"/>
    </row>
    <row r="45" spans="1:11" x14ac:dyDescent="0.2">
      <c r="A45" s="34"/>
      <c r="B45" s="35"/>
    </row>
    <row r="46" spans="1:11" x14ac:dyDescent="0.2">
      <c r="A46" s="34"/>
      <c r="B46" s="35"/>
    </row>
  </sheetData>
  <mergeCells count="6">
    <mergeCell ref="A6:K6"/>
    <mergeCell ref="A34:K38"/>
    <mergeCell ref="A1:K1"/>
    <mergeCell ref="A2:K2"/>
    <mergeCell ref="A3:K3"/>
    <mergeCell ref="A5:K5"/>
  </mergeCells>
  <pageMargins left="0.75" right="0.75" top="1" bottom="1" header="0" footer="0"/>
  <pageSetup paperSize="9" orientation="landscape" horizontalDpi="120" verticalDpi="144"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2" sqref="H22"/>
    </sheetView>
  </sheetViews>
  <sheetFormatPr baseColWidth="10" defaultRowHeight="12.75" x14ac:dyDescent="0.2"/>
  <sheetData/>
  <pageMargins left="0.75" right="0.75" top="1" bottom="1" header="0" footer="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topLeftCell="A5" workbookViewId="0">
      <selection sqref="A1:X1"/>
    </sheetView>
  </sheetViews>
  <sheetFormatPr baseColWidth="10" defaultRowHeight="12.75" x14ac:dyDescent="0.2"/>
  <cols>
    <col min="1" max="1" width="20.28515625" customWidth="1"/>
    <col min="2" max="2" width="4.7109375" customWidth="1"/>
    <col min="3" max="3" width="4.140625" customWidth="1"/>
    <col min="4" max="6" width="4.42578125" customWidth="1"/>
    <col min="7" max="8" width="5.7109375" customWidth="1"/>
    <col min="9" max="10" width="4.85546875" customWidth="1"/>
    <col min="11" max="12" width="5" customWidth="1"/>
    <col min="13" max="14" width="5.7109375" customWidth="1"/>
    <col min="15" max="15" width="5" customWidth="1"/>
    <col min="16" max="16" width="4.28515625" customWidth="1"/>
    <col min="17" max="18" width="5" customWidth="1"/>
    <col min="19" max="19" width="4.42578125" customWidth="1"/>
    <col min="20" max="20" width="4.85546875" customWidth="1"/>
    <col min="21" max="21" width="3.7109375" customWidth="1"/>
    <col min="22" max="22" width="4.28515625" customWidth="1"/>
    <col min="23" max="23" width="4" customWidth="1"/>
    <col min="24" max="24" width="6" customWidth="1"/>
  </cols>
  <sheetData>
    <row r="1" spans="1:24" x14ac:dyDescent="0.2">
      <c r="A1" s="434" t="s">
        <v>169</v>
      </c>
      <c r="B1" s="434"/>
      <c r="C1" s="434"/>
      <c r="D1" s="434"/>
      <c r="E1" s="434"/>
      <c r="F1" s="434"/>
      <c r="G1" s="434"/>
      <c r="H1" s="434"/>
      <c r="I1" s="434"/>
      <c r="J1" s="434"/>
      <c r="K1" s="434"/>
      <c r="L1" s="434"/>
      <c r="M1" s="434"/>
      <c r="N1" s="434"/>
      <c r="O1" s="434"/>
      <c r="P1" s="434"/>
      <c r="Q1" s="434"/>
      <c r="R1" s="434"/>
      <c r="S1" s="434"/>
      <c r="T1" s="434"/>
      <c r="U1" s="434"/>
      <c r="V1" s="434"/>
      <c r="W1" s="434"/>
      <c r="X1" s="434"/>
    </row>
    <row r="2" spans="1:24" x14ac:dyDescent="0.2">
      <c r="A2" s="434"/>
      <c r="B2" s="434"/>
      <c r="C2" s="434"/>
      <c r="D2" s="434"/>
      <c r="E2" s="434"/>
      <c r="F2" s="434"/>
      <c r="G2" s="434"/>
      <c r="H2" s="434"/>
      <c r="I2" s="434"/>
      <c r="J2" s="434"/>
      <c r="K2" s="434"/>
      <c r="L2" s="9"/>
    </row>
    <row r="3" spans="1:24" x14ac:dyDescent="0.2">
      <c r="A3" s="434" t="s">
        <v>321</v>
      </c>
      <c r="B3" s="434"/>
      <c r="C3" s="434"/>
      <c r="D3" s="434"/>
      <c r="E3" s="434"/>
      <c r="F3" s="434"/>
      <c r="G3" s="434"/>
      <c r="H3" s="434"/>
      <c r="I3" s="434"/>
      <c r="J3" s="434"/>
      <c r="K3" s="434"/>
      <c r="L3" s="434"/>
      <c r="M3" s="434"/>
      <c r="N3" s="434"/>
      <c r="O3" s="434"/>
      <c r="P3" s="434"/>
      <c r="Q3" s="434"/>
      <c r="R3" s="434"/>
      <c r="S3" s="434"/>
      <c r="T3" s="434"/>
      <c r="U3" s="434"/>
      <c r="V3" s="434"/>
      <c r="W3" s="434"/>
      <c r="X3" s="434"/>
    </row>
    <row r="4" spans="1:24" x14ac:dyDescent="0.2">
      <c r="A4" s="9"/>
      <c r="B4" s="9"/>
      <c r="C4" s="9"/>
      <c r="E4" s="9"/>
      <c r="F4" s="9"/>
      <c r="G4" s="9"/>
      <c r="H4" s="9"/>
      <c r="I4" s="9"/>
      <c r="J4" s="9"/>
      <c r="K4" s="9"/>
      <c r="L4" s="9"/>
    </row>
    <row r="5" spans="1:24" x14ac:dyDescent="0.2">
      <c r="A5" s="434" t="s">
        <v>322</v>
      </c>
      <c r="B5" s="434"/>
      <c r="C5" s="434"/>
      <c r="D5" s="434"/>
      <c r="E5" s="434"/>
      <c r="F5" s="434"/>
      <c r="G5" s="434"/>
      <c r="H5" s="434"/>
      <c r="I5" s="434"/>
      <c r="J5" s="434"/>
      <c r="K5" s="434"/>
      <c r="L5" s="434"/>
      <c r="M5" s="434"/>
      <c r="N5" s="434"/>
      <c r="O5" s="434"/>
      <c r="P5" s="434"/>
      <c r="Q5" s="434"/>
      <c r="R5" s="434"/>
      <c r="S5" s="434"/>
      <c r="T5" s="434"/>
      <c r="U5" s="434"/>
      <c r="V5" s="434"/>
      <c r="W5" s="434"/>
      <c r="X5" s="434"/>
    </row>
    <row r="6" spans="1:24" x14ac:dyDescent="0.2">
      <c r="A6" s="469" t="s">
        <v>316</v>
      </c>
      <c r="B6" s="469"/>
      <c r="C6" s="469"/>
      <c r="D6" s="469"/>
      <c r="E6" s="469"/>
      <c r="F6" s="469"/>
      <c r="G6" s="469"/>
      <c r="H6" s="469"/>
      <c r="I6" s="469"/>
      <c r="J6" s="469"/>
      <c r="K6" s="469"/>
      <c r="L6" s="469"/>
      <c r="M6" s="469"/>
      <c r="N6" s="469"/>
      <c r="O6" s="469"/>
      <c r="P6" s="469"/>
      <c r="Q6" s="469"/>
      <c r="R6" s="469"/>
      <c r="S6" s="469"/>
      <c r="T6" s="469"/>
      <c r="U6" s="469"/>
      <c r="V6" s="469"/>
      <c r="W6" s="469"/>
      <c r="X6" s="469"/>
    </row>
    <row r="7" spans="1:24" x14ac:dyDescent="0.2">
      <c r="A7" s="469"/>
      <c r="B7" s="469"/>
      <c r="C7" s="469"/>
      <c r="D7" s="469"/>
      <c r="E7" s="469"/>
      <c r="F7" s="469"/>
      <c r="G7" s="469"/>
      <c r="H7" s="469"/>
      <c r="I7" s="469"/>
      <c r="J7" s="469"/>
      <c r="K7" s="469"/>
      <c r="L7" s="469"/>
      <c r="M7" s="469"/>
      <c r="N7" s="469"/>
      <c r="O7" s="469"/>
      <c r="P7" s="469"/>
      <c r="Q7" s="469"/>
      <c r="R7" s="469"/>
      <c r="S7" s="469"/>
      <c r="T7" s="469"/>
      <c r="U7" s="469"/>
      <c r="V7" s="469"/>
      <c r="W7" s="469"/>
      <c r="X7" s="469"/>
    </row>
    <row r="8" spans="1:24" x14ac:dyDescent="0.2">
      <c r="A8" s="246" t="s">
        <v>46</v>
      </c>
      <c r="B8" s="266" t="s">
        <v>48</v>
      </c>
      <c r="C8" s="267"/>
      <c r="D8" s="268" t="s">
        <v>51</v>
      </c>
      <c r="E8" s="266"/>
      <c r="F8" s="480" t="s">
        <v>52</v>
      </c>
      <c r="G8" s="481"/>
      <c r="H8" s="482" t="s">
        <v>53</v>
      </c>
      <c r="I8" s="483"/>
      <c r="J8" s="482" t="s">
        <v>54</v>
      </c>
      <c r="K8" s="484"/>
      <c r="L8" s="482" t="s">
        <v>55</v>
      </c>
      <c r="M8" s="484"/>
      <c r="N8" s="480" t="s">
        <v>56</v>
      </c>
      <c r="O8" s="485"/>
      <c r="P8" s="269" t="s">
        <v>57</v>
      </c>
      <c r="Q8" s="118"/>
      <c r="R8" s="268" t="s">
        <v>58</v>
      </c>
      <c r="S8" s="267"/>
      <c r="T8" s="268" t="s">
        <v>117</v>
      </c>
      <c r="U8" s="267"/>
      <c r="V8" s="268" t="s">
        <v>118</v>
      </c>
      <c r="W8" s="117"/>
      <c r="X8" s="121" t="s">
        <v>205</v>
      </c>
    </row>
    <row r="9" spans="1:24" x14ac:dyDescent="0.2">
      <c r="A9" s="270" t="s">
        <v>47</v>
      </c>
      <c r="B9" s="43" t="s">
        <v>49</v>
      </c>
      <c r="C9" s="43" t="s">
        <v>50</v>
      </c>
      <c r="D9" s="43" t="s">
        <v>49</v>
      </c>
      <c r="E9" s="43" t="s">
        <v>120</v>
      </c>
      <c r="F9" s="43" t="s">
        <v>49</v>
      </c>
      <c r="G9" s="43" t="s">
        <v>50</v>
      </c>
      <c r="H9" s="43" t="s">
        <v>49</v>
      </c>
      <c r="I9" s="43" t="s">
        <v>50</v>
      </c>
      <c r="J9" s="43" t="s">
        <v>49</v>
      </c>
      <c r="K9" s="43" t="s">
        <v>119</v>
      </c>
      <c r="L9" s="43" t="s">
        <v>49</v>
      </c>
      <c r="M9" s="43" t="s">
        <v>119</v>
      </c>
      <c r="N9" s="43" t="s">
        <v>49</v>
      </c>
      <c r="O9" s="43" t="s">
        <v>119</v>
      </c>
      <c r="P9" s="43" t="s">
        <v>49</v>
      </c>
      <c r="Q9" s="43" t="s">
        <v>119</v>
      </c>
      <c r="R9" s="43" t="s">
        <v>49</v>
      </c>
      <c r="S9" s="43" t="s">
        <v>119</v>
      </c>
      <c r="T9" s="43" t="s">
        <v>49</v>
      </c>
      <c r="U9" s="43" t="s">
        <v>119</v>
      </c>
      <c r="V9" s="43" t="s">
        <v>49</v>
      </c>
      <c r="W9" s="265" t="s">
        <v>119</v>
      </c>
      <c r="X9" s="97"/>
    </row>
    <row r="10" spans="1:24" x14ac:dyDescent="0.2">
      <c r="A10" s="270"/>
      <c r="B10" s="43"/>
      <c r="C10" s="43"/>
      <c r="D10" s="43"/>
      <c r="E10" s="43"/>
      <c r="F10" s="43"/>
      <c r="G10" s="43"/>
      <c r="H10" s="43"/>
      <c r="I10" s="43"/>
      <c r="J10" s="43"/>
      <c r="K10" s="43"/>
      <c r="L10" s="43"/>
      <c r="M10" s="43"/>
      <c r="N10" s="43"/>
      <c r="O10" s="43"/>
      <c r="P10" s="43"/>
      <c r="Q10" s="43"/>
      <c r="R10" s="43"/>
      <c r="S10" s="43"/>
      <c r="T10" s="43"/>
      <c r="U10" s="43"/>
      <c r="V10" s="43"/>
      <c r="W10" s="265"/>
      <c r="X10" s="97"/>
    </row>
    <row r="11" spans="1:24" x14ac:dyDescent="0.2">
      <c r="A11" s="270"/>
      <c r="B11" s="43"/>
      <c r="C11" s="43"/>
      <c r="D11" s="43"/>
      <c r="E11" s="43"/>
      <c r="F11" s="43"/>
      <c r="G11" s="43"/>
      <c r="H11" s="43"/>
      <c r="I11" s="43"/>
      <c r="J11" s="43"/>
      <c r="K11" s="43"/>
      <c r="L11" s="43"/>
      <c r="M11" s="43"/>
      <c r="N11" s="43"/>
      <c r="O11" s="43"/>
      <c r="P11" s="43"/>
      <c r="Q11" s="43"/>
      <c r="R11" s="43"/>
      <c r="S11" s="43"/>
      <c r="T11" s="43"/>
      <c r="U11" s="43"/>
      <c r="V11" s="43"/>
      <c r="W11" s="265"/>
      <c r="X11" s="97"/>
    </row>
    <row r="12" spans="1:24" x14ac:dyDescent="0.2">
      <c r="A12" s="270"/>
      <c r="B12" s="43"/>
      <c r="C12" s="43"/>
      <c r="D12" s="43"/>
      <c r="E12" s="43"/>
      <c r="F12" s="43"/>
      <c r="G12" s="43"/>
      <c r="H12" s="43"/>
      <c r="I12" s="43"/>
      <c r="J12" s="43"/>
      <c r="K12" s="43"/>
      <c r="L12" s="43"/>
      <c r="M12" s="43"/>
      <c r="N12" s="43"/>
      <c r="O12" s="43"/>
      <c r="P12" s="43"/>
      <c r="Q12" s="43"/>
      <c r="R12" s="43"/>
      <c r="S12" s="43"/>
      <c r="T12" s="43"/>
      <c r="U12" s="43"/>
      <c r="V12" s="43"/>
      <c r="W12" s="265"/>
      <c r="X12" s="97"/>
    </row>
    <row r="13" spans="1:24" x14ac:dyDescent="0.2">
      <c r="A13" s="270"/>
      <c r="B13" s="43"/>
      <c r="C13" s="43"/>
      <c r="D13" s="43"/>
      <c r="E13" s="43"/>
      <c r="F13" s="43"/>
      <c r="G13" s="43"/>
      <c r="H13" s="43"/>
      <c r="I13" s="43"/>
      <c r="J13" s="43"/>
      <c r="K13" s="43"/>
      <c r="L13" s="43"/>
      <c r="M13" s="43"/>
      <c r="N13" s="43"/>
      <c r="O13" s="43"/>
      <c r="P13" s="43"/>
      <c r="Q13" s="43"/>
      <c r="R13" s="43"/>
      <c r="S13" s="43"/>
      <c r="T13" s="43"/>
      <c r="U13" s="43"/>
      <c r="V13" s="43"/>
      <c r="W13" s="265"/>
      <c r="X13" s="97"/>
    </row>
    <row r="14" spans="1:24" x14ac:dyDescent="0.2">
      <c r="A14" s="270"/>
      <c r="B14" s="43"/>
      <c r="C14" s="43"/>
      <c r="D14" s="43"/>
      <c r="E14" s="43"/>
      <c r="F14" s="43"/>
      <c r="G14" s="43"/>
      <c r="H14" s="43"/>
      <c r="I14" s="43"/>
      <c r="J14" s="43"/>
      <c r="K14" s="43"/>
      <c r="L14" s="43"/>
      <c r="M14" s="43"/>
      <c r="N14" s="43"/>
      <c r="O14" s="43"/>
      <c r="P14" s="43"/>
      <c r="Q14" s="43"/>
      <c r="R14" s="43"/>
      <c r="S14" s="43"/>
      <c r="T14" s="43"/>
      <c r="U14" s="43"/>
      <c r="V14" s="43"/>
      <c r="W14" s="265"/>
      <c r="X14" s="97"/>
    </row>
    <row r="15" spans="1:24" x14ac:dyDescent="0.2">
      <c r="A15" s="270"/>
      <c r="B15" s="43"/>
      <c r="C15" s="43"/>
      <c r="D15" s="43"/>
      <c r="E15" s="43"/>
      <c r="F15" s="43"/>
      <c r="G15" s="43"/>
      <c r="H15" s="43"/>
      <c r="I15" s="43"/>
      <c r="J15" s="43"/>
      <c r="K15" s="43"/>
      <c r="L15" s="43"/>
      <c r="M15" s="43"/>
      <c r="N15" s="43"/>
      <c r="O15" s="43"/>
      <c r="P15" s="43"/>
      <c r="Q15" s="43"/>
      <c r="R15" s="43"/>
      <c r="S15" s="43"/>
      <c r="T15" s="43"/>
      <c r="U15" s="43"/>
      <c r="V15" s="43"/>
      <c r="W15" s="265"/>
      <c r="X15" s="97"/>
    </row>
    <row r="16" spans="1:24" x14ac:dyDescent="0.2">
      <c r="A16" s="43"/>
      <c r="B16" s="43"/>
      <c r="C16" s="43"/>
      <c r="D16" s="43"/>
      <c r="E16" s="43"/>
      <c r="F16" s="43"/>
      <c r="G16" s="43"/>
      <c r="H16" s="43"/>
      <c r="I16" s="43"/>
      <c r="J16" s="43"/>
      <c r="K16" s="43"/>
      <c r="L16" s="43"/>
      <c r="M16" s="43"/>
      <c r="N16" s="43"/>
      <c r="O16" s="43"/>
      <c r="P16" s="43"/>
      <c r="Q16" s="43"/>
      <c r="R16" s="43"/>
      <c r="S16" s="43"/>
      <c r="T16" s="43"/>
      <c r="U16" s="43"/>
      <c r="V16" s="43"/>
      <c r="W16" s="43"/>
      <c r="X16" s="273"/>
    </row>
    <row r="17" spans="1:24" x14ac:dyDescent="0.2">
      <c r="A17" s="43"/>
      <c r="B17" s="43"/>
      <c r="C17" s="43"/>
      <c r="D17" s="43"/>
      <c r="E17" s="43"/>
      <c r="F17" s="43"/>
      <c r="G17" s="43"/>
      <c r="H17" s="43"/>
      <c r="I17" s="43"/>
      <c r="J17" s="43"/>
      <c r="K17" s="43"/>
      <c r="L17" s="43"/>
      <c r="M17" s="43"/>
      <c r="N17" s="43"/>
      <c r="O17" s="43"/>
      <c r="P17" s="43"/>
      <c r="Q17" s="43"/>
      <c r="R17" s="43"/>
      <c r="S17" s="43"/>
      <c r="T17" s="43"/>
      <c r="U17" s="43"/>
      <c r="V17" s="43"/>
      <c r="W17" s="43"/>
      <c r="X17" s="43"/>
    </row>
    <row r="18" spans="1:24" x14ac:dyDescent="0.2">
      <c r="A18" s="43"/>
      <c r="B18" s="43"/>
      <c r="C18" s="43"/>
      <c r="D18" s="43"/>
      <c r="E18" s="43"/>
      <c r="F18" s="43"/>
      <c r="G18" s="43"/>
      <c r="H18" s="43"/>
      <c r="I18" s="43"/>
      <c r="J18" s="43"/>
      <c r="K18" s="43"/>
      <c r="L18" s="43"/>
      <c r="M18" s="43"/>
      <c r="N18" s="43"/>
      <c r="O18" s="43"/>
      <c r="P18" s="43"/>
      <c r="Q18" s="43"/>
      <c r="R18" s="43"/>
      <c r="S18" s="43"/>
      <c r="T18" s="43"/>
      <c r="U18" s="43"/>
      <c r="V18" s="43"/>
      <c r="W18" s="43"/>
      <c r="X18" s="43"/>
    </row>
    <row r="19" spans="1:24" x14ac:dyDescent="0.2">
      <c r="A19" s="43"/>
      <c r="B19" s="43"/>
      <c r="C19" s="43"/>
      <c r="D19" s="43"/>
      <c r="E19" s="43"/>
      <c r="F19" s="43"/>
      <c r="G19" s="43"/>
      <c r="H19" s="43"/>
      <c r="I19" s="43"/>
      <c r="J19" s="43"/>
      <c r="K19" s="43"/>
      <c r="L19" s="43"/>
      <c r="M19" s="43"/>
      <c r="N19" s="43"/>
      <c r="O19" s="43"/>
      <c r="P19" s="43"/>
      <c r="Q19" s="43"/>
      <c r="R19" s="43"/>
      <c r="S19" s="43"/>
      <c r="T19" s="43"/>
      <c r="U19" s="43"/>
      <c r="V19" s="43"/>
      <c r="W19" s="43"/>
      <c r="X19" s="43"/>
    </row>
    <row r="20" spans="1:24" x14ac:dyDescent="0.2">
      <c r="A20" s="43"/>
      <c r="B20" s="43"/>
      <c r="C20" s="43"/>
      <c r="D20" s="43"/>
      <c r="E20" s="43"/>
      <c r="F20" s="43"/>
      <c r="G20" s="43"/>
      <c r="H20" s="43"/>
      <c r="I20" s="43"/>
      <c r="J20" s="43"/>
      <c r="K20" s="43"/>
      <c r="L20" s="43"/>
      <c r="M20" s="43"/>
      <c r="N20" s="43"/>
      <c r="O20" s="43"/>
      <c r="P20" s="43"/>
      <c r="Q20" s="43"/>
      <c r="R20" s="43"/>
      <c r="S20" s="43"/>
      <c r="T20" s="43"/>
      <c r="U20" s="43"/>
      <c r="V20" s="43"/>
      <c r="W20" s="43"/>
      <c r="X20" s="43"/>
    </row>
    <row r="21" spans="1:24" x14ac:dyDescent="0.2">
      <c r="A21" s="43"/>
      <c r="B21" s="43"/>
      <c r="C21" s="43"/>
      <c r="D21" s="43"/>
      <c r="E21" s="43"/>
      <c r="F21" s="43"/>
      <c r="G21" s="43"/>
      <c r="H21" s="43"/>
      <c r="I21" s="43"/>
      <c r="J21" s="43"/>
      <c r="K21" s="43"/>
      <c r="L21" s="43"/>
      <c r="M21" s="43"/>
      <c r="N21" s="43"/>
      <c r="O21" s="43"/>
      <c r="P21" s="43"/>
      <c r="Q21" s="43"/>
      <c r="R21" s="43"/>
      <c r="S21" s="43"/>
      <c r="T21" s="43"/>
      <c r="U21" s="43"/>
      <c r="V21" s="43"/>
      <c r="W21" s="43"/>
      <c r="X21" s="43">
        <v>0</v>
      </c>
    </row>
    <row r="22" spans="1:24" x14ac:dyDescent="0.2">
      <c r="A22" s="271" t="s">
        <v>205</v>
      </c>
      <c r="B22" s="43"/>
      <c r="C22" s="43"/>
      <c r="D22" s="43"/>
      <c r="E22" s="43"/>
      <c r="F22" s="43"/>
      <c r="G22" s="43"/>
      <c r="H22" s="43"/>
      <c r="I22" s="43"/>
      <c r="J22" s="43"/>
      <c r="K22" s="43"/>
      <c r="L22" s="43"/>
      <c r="M22" s="43"/>
      <c r="N22" s="43"/>
      <c r="O22" s="43"/>
      <c r="P22" s="43"/>
      <c r="Q22" s="43"/>
      <c r="R22" s="43"/>
      <c r="S22" s="43"/>
      <c r="T22" s="43"/>
      <c r="U22" s="43"/>
      <c r="V22" s="43"/>
      <c r="W22" s="43"/>
      <c r="X22" s="43"/>
    </row>
    <row r="23" spans="1:24" x14ac:dyDescent="0.2">
      <c r="A23" s="272"/>
      <c r="B23" s="1"/>
      <c r="C23" s="1"/>
      <c r="D23" s="1"/>
      <c r="E23" s="1"/>
      <c r="F23" s="1"/>
      <c r="G23" s="1"/>
      <c r="H23" s="1"/>
      <c r="I23" s="1"/>
      <c r="J23" s="1"/>
      <c r="K23" s="1"/>
      <c r="L23" s="1"/>
      <c r="M23" s="1"/>
      <c r="N23" s="1"/>
      <c r="O23" s="1"/>
      <c r="P23" s="1"/>
      <c r="Q23" s="1"/>
      <c r="R23" s="1"/>
      <c r="S23" s="1"/>
      <c r="T23" s="1"/>
      <c r="U23" s="1"/>
      <c r="V23" s="1"/>
      <c r="W23" s="1"/>
      <c r="X23" s="1"/>
    </row>
    <row r="24" spans="1:24" x14ac:dyDescent="0.2">
      <c r="A24" s="272"/>
      <c r="B24" s="1"/>
      <c r="C24" s="1"/>
      <c r="D24" s="1"/>
      <c r="E24" s="1"/>
      <c r="F24" s="1"/>
      <c r="G24" s="1"/>
      <c r="H24" s="1"/>
      <c r="I24" s="1"/>
      <c r="J24" s="1"/>
      <c r="K24" s="1"/>
      <c r="L24" s="1"/>
      <c r="M24" s="1"/>
      <c r="N24" s="1"/>
      <c r="O24" s="1"/>
      <c r="P24" s="1"/>
      <c r="Q24" s="1"/>
      <c r="R24" s="1"/>
      <c r="S24" s="1"/>
      <c r="T24" s="1"/>
      <c r="U24" s="1"/>
      <c r="V24" s="1"/>
      <c r="W24" s="1"/>
      <c r="X24" s="1"/>
    </row>
    <row r="25" spans="1:24" x14ac:dyDescent="0.2">
      <c r="A25" s="272"/>
      <c r="B25" s="1"/>
      <c r="C25" s="1"/>
      <c r="D25" s="1"/>
      <c r="E25" s="1"/>
      <c r="F25" s="1"/>
      <c r="G25" s="1"/>
      <c r="H25" s="1"/>
      <c r="I25" s="1"/>
      <c r="J25" s="1"/>
      <c r="K25" s="1"/>
      <c r="L25" s="1"/>
      <c r="M25" s="1"/>
      <c r="N25" s="1"/>
      <c r="O25" s="1"/>
      <c r="P25" s="1"/>
      <c r="Q25" s="1"/>
      <c r="R25" s="1"/>
      <c r="S25" s="1"/>
      <c r="T25" s="1"/>
      <c r="U25" s="1"/>
      <c r="V25" s="1"/>
      <c r="W25" s="1"/>
      <c r="X25" s="1"/>
    </row>
    <row r="26" spans="1:24" x14ac:dyDescent="0.2">
      <c r="A26" s="272"/>
      <c r="B26" s="1"/>
      <c r="C26" s="1"/>
      <c r="D26" s="1"/>
      <c r="E26" s="1"/>
      <c r="F26" s="1"/>
      <c r="G26" s="1"/>
      <c r="H26" s="1"/>
      <c r="I26" s="1"/>
      <c r="J26" s="1"/>
      <c r="K26" s="1"/>
      <c r="L26" s="1"/>
      <c r="M26" s="1"/>
      <c r="N26" s="1"/>
      <c r="O26" s="1"/>
      <c r="P26" s="1"/>
      <c r="Q26" s="1"/>
      <c r="R26" s="1"/>
      <c r="S26" s="1"/>
      <c r="T26" s="1"/>
      <c r="U26" s="1"/>
      <c r="V26" s="1"/>
      <c r="W26" s="1"/>
      <c r="X26" s="1"/>
    </row>
    <row r="27" spans="1:24" x14ac:dyDescent="0.2">
      <c r="A27" s="272"/>
      <c r="B27" s="1"/>
      <c r="C27" s="1"/>
      <c r="D27" s="1"/>
      <c r="E27" s="1"/>
      <c r="F27" s="1"/>
      <c r="G27" s="1"/>
      <c r="H27" s="1"/>
      <c r="I27" s="1"/>
      <c r="J27" s="1"/>
      <c r="K27" s="1"/>
      <c r="L27" s="1"/>
      <c r="M27" s="1"/>
      <c r="N27" s="1"/>
      <c r="O27" s="1"/>
      <c r="P27" s="1"/>
      <c r="Q27" s="1"/>
      <c r="R27" s="1"/>
      <c r="S27" s="1"/>
      <c r="T27" s="1"/>
      <c r="U27" s="1"/>
      <c r="V27" s="1"/>
      <c r="W27" s="1"/>
      <c r="X27" s="1"/>
    </row>
    <row r="28" spans="1:24" x14ac:dyDescent="0.2">
      <c r="A28" s="272"/>
      <c r="B28" s="1"/>
      <c r="C28" s="1"/>
      <c r="D28" s="1"/>
      <c r="E28" s="1"/>
      <c r="F28" s="1"/>
      <c r="G28" s="1"/>
      <c r="H28" s="1"/>
      <c r="I28" s="1"/>
      <c r="J28" s="1"/>
      <c r="K28" s="1"/>
      <c r="L28" s="1"/>
      <c r="M28" s="1"/>
      <c r="N28" s="1"/>
      <c r="O28" s="1"/>
      <c r="P28" s="1"/>
      <c r="Q28" s="1"/>
      <c r="R28" s="1"/>
      <c r="S28" s="1"/>
      <c r="T28" s="1"/>
      <c r="U28" s="1"/>
      <c r="V28" s="1"/>
      <c r="W28" s="1"/>
      <c r="X28" s="1"/>
    </row>
    <row r="29" spans="1:24" x14ac:dyDescent="0.2">
      <c r="A29" s="272"/>
      <c r="B29" s="1"/>
      <c r="C29" s="1"/>
      <c r="D29" s="1"/>
      <c r="E29" s="1"/>
      <c r="F29" s="1"/>
      <c r="G29" s="1"/>
      <c r="H29" s="1"/>
      <c r="I29" s="1"/>
      <c r="J29" s="1"/>
      <c r="K29" s="1"/>
      <c r="L29" s="1"/>
      <c r="M29" s="1"/>
      <c r="N29" s="1"/>
      <c r="O29" s="1"/>
      <c r="P29" s="1"/>
      <c r="Q29" s="1"/>
      <c r="R29" s="1"/>
      <c r="S29" s="1"/>
      <c r="T29" s="1"/>
      <c r="U29" s="1"/>
      <c r="V29" s="1"/>
      <c r="W29" s="1"/>
      <c r="X29" s="1"/>
    </row>
    <row r="30" spans="1:24" x14ac:dyDescent="0.2">
      <c r="A30" s="272"/>
      <c r="B30" s="1"/>
      <c r="C30" s="1"/>
      <c r="D30" s="1"/>
      <c r="E30" s="1"/>
      <c r="F30" s="1"/>
      <c r="G30" s="1"/>
      <c r="H30" s="1"/>
      <c r="I30" s="1"/>
      <c r="J30" s="1"/>
      <c r="K30" s="1"/>
      <c r="L30" s="1"/>
      <c r="M30" s="1"/>
      <c r="N30" s="1"/>
      <c r="O30" s="1"/>
      <c r="P30" s="1"/>
      <c r="Q30" s="1"/>
      <c r="R30" s="1"/>
      <c r="S30" s="1"/>
      <c r="T30" s="1"/>
      <c r="U30" s="1"/>
      <c r="V30" s="1"/>
      <c r="W30" s="1"/>
      <c r="X30" s="1"/>
    </row>
    <row r="31" spans="1:24" x14ac:dyDescent="0.2">
      <c r="A31" s="272"/>
      <c r="B31" s="1"/>
      <c r="C31" s="1"/>
      <c r="D31" s="1"/>
      <c r="E31" s="1"/>
      <c r="F31" s="1"/>
      <c r="G31" s="1"/>
      <c r="H31" s="1"/>
      <c r="I31" s="1"/>
      <c r="J31" s="1"/>
      <c r="K31" s="1"/>
      <c r="L31" s="1"/>
      <c r="M31" s="1"/>
      <c r="N31" s="1"/>
      <c r="O31" s="1"/>
      <c r="P31" s="1"/>
      <c r="Q31" s="1"/>
      <c r="R31" s="1"/>
      <c r="S31" s="1"/>
      <c r="T31" s="1"/>
      <c r="U31" s="1"/>
      <c r="V31" s="1"/>
      <c r="W31" s="1"/>
      <c r="X31" s="1"/>
    </row>
    <row r="32" spans="1:24" x14ac:dyDescent="0.2">
      <c r="A32" s="272"/>
      <c r="B32" s="1"/>
      <c r="C32" s="1"/>
      <c r="D32" s="1"/>
      <c r="E32" s="1"/>
      <c r="F32" s="1"/>
      <c r="G32" s="1"/>
      <c r="H32" s="1"/>
      <c r="I32" s="1"/>
      <c r="J32" s="1"/>
      <c r="K32" s="1"/>
      <c r="L32" s="1"/>
      <c r="M32" s="1"/>
      <c r="N32" s="1"/>
      <c r="O32" s="1"/>
      <c r="P32" s="1"/>
      <c r="Q32" s="1"/>
      <c r="R32" s="1"/>
      <c r="S32" s="1"/>
      <c r="T32" s="1"/>
      <c r="U32" s="1"/>
      <c r="V32" s="1"/>
      <c r="W32" s="1"/>
      <c r="X32" s="1"/>
    </row>
    <row r="33" spans="1:47" x14ac:dyDescent="0.2">
      <c r="A33" s="272"/>
      <c r="B33" s="1"/>
      <c r="C33" s="1"/>
      <c r="D33" s="1"/>
      <c r="E33" s="1"/>
      <c r="F33" s="1"/>
      <c r="G33" s="1"/>
      <c r="H33" s="1"/>
      <c r="I33" s="1"/>
      <c r="J33" s="1"/>
      <c r="K33" s="1"/>
      <c r="L33" s="1"/>
      <c r="M33" s="1"/>
      <c r="N33" s="1"/>
      <c r="O33" s="1"/>
      <c r="P33" s="1"/>
      <c r="Q33" s="1"/>
      <c r="R33" s="1"/>
      <c r="S33" s="1"/>
      <c r="T33" s="1"/>
      <c r="U33" s="1"/>
      <c r="V33" s="1"/>
      <c r="W33" s="1"/>
      <c r="X33" s="1"/>
    </row>
    <row r="34" spans="1:47" x14ac:dyDescent="0.2">
      <c r="A34" s="272"/>
      <c r="B34" s="1"/>
      <c r="C34" s="1"/>
      <c r="D34" s="1"/>
      <c r="E34" s="1"/>
      <c r="F34" s="1"/>
      <c r="G34" s="1"/>
      <c r="H34" s="1"/>
      <c r="I34" s="1"/>
      <c r="J34" s="1"/>
      <c r="K34" s="1"/>
      <c r="L34" s="1"/>
      <c r="M34" s="1"/>
      <c r="N34" s="1"/>
      <c r="O34" s="1"/>
      <c r="P34" s="1"/>
      <c r="Q34" s="1"/>
      <c r="R34" s="1"/>
      <c r="S34" s="1"/>
      <c r="T34" s="1"/>
      <c r="U34" s="1"/>
      <c r="V34" s="1"/>
      <c r="W34" s="1"/>
      <c r="X34" s="1"/>
    </row>
    <row r="36" spans="1:47" x14ac:dyDescent="0.2">
      <c r="A36" s="59" t="s">
        <v>323</v>
      </c>
    </row>
    <row r="37" spans="1:47" x14ac:dyDescent="0.2">
      <c r="A37" s="59" t="s">
        <v>324</v>
      </c>
    </row>
    <row r="38" spans="1:47"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row>
    <row r="39" spans="1:47"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row>
    <row r="40" spans="1:47"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row>
    <row r="41" spans="1:47"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row>
    <row r="42" spans="1:47"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row>
    <row r="43" spans="1:47"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row>
    <row r="44" spans="1:47"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row>
  </sheetData>
  <mergeCells count="11">
    <mergeCell ref="A7:X7"/>
    <mergeCell ref="F8:G8"/>
    <mergeCell ref="H8:I8"/>
    <mergeCell ref="J8:K8"/>
    <mergeCell ref="L8:M8"/>
    <mergeCell ref="N8:O8"/>
    <mergeCell ref="A1:X1"/>
    <mergeCell ref="A2:K2"/>
    <mergeCell ref="A3:X3"/>
    <mergeCell ref="A5:X5"/>
    <mergeCell ref="A6:X6"/>
  </mergeCells>
  <pageMargins left="0.75" right="0.75" top="1" bottom="1" header="0" footer="0"/>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4"/>
  <sheetViews>
    <sheetView topLeftCell="A34" workbookViewId="0">
      <selection activeCell="A53" sqref="A53"/>
    </sheetView>
  </sheetViews>
  <sheetFormatPr baseColWidth="10" defaultRowHeight="12.75" x14ac:dyDescent="0.2"/>
  <cols>
    <col min="1" max="1" width="32.42578125" customWidth="1"/>
    <col min="2" max="2" width="8.5703125" customWidth="1"/>
    <col min="3" max="3" width="8.7109375" customWidth="1"/>
    <col min="5" max="5" width="9.5703125" customWidth="1"/>
    <col min="6" max="6" width="9" customWidth="1"/>
  </cols>
  <sheetData>
    <row r="1" spans="1:16" x14ac:dyDescent="0.2">
      <c r="A1" s="434" t="s">
        <v>169</v>
      </c>
      <c r="B1" s="434"/>
      <c r="C1" s="434"/>
      <c r="D1" s="434"/>
      <c r="E1" s="434"/>
      <c r="F1" s="434"/>
      <c r="G1" s="434"/>
      <c r="H1" s="434"/>
      <c r="I1" s="434"/>
      <c r="J1" s="434"/>
      <c r="K1" s="434"/>
    </row>
    <row r="2" spans="1:16" x14ac:dyDescent="0.2">
      <c r="A2" s="434"/>
      <c r="B2" s="434"/>
      <c r="C2" s="434"/>
      <c r="D2" s="434"/>
      <c r="E2" s="434"/>
      <c r="F2" s="434"/>
      <c r="G2" s="434"/>
      <c r="H2" s="434"/>
    </row>
    <row r="3" spans="1:16" ht="15" x14ac:dyDescent="0.25">
      <c r="A3" s="433" t="s">
        <v>328</v>
      </c>
      <c r="B3" s="433"/>
      <c r="C3" s="433"/>
      <c r="D3" s="433"/>
      <c r="E3" s="433"/>
      <c r="F3" s="433"/>
      <c r="G3" s="433"/>
      <c r="H3" s="433"/>
      <c r="I3" s="433"/>
      <c r="J3" s="433"/>
      <c r="K3" s="433"/>
      <c r="L3" s="433"/>
      <c r="M3" s="433"/>
      <c r="N3" s="433"/>
      <c r="O3" s="433"/>
      <c r="P3" s="433"/>
    </row>
    <row r="4" spans="1:16" x14ac:dyDescent="0.2">
      <c r="A4" s="9"/>
      <c r="B4" s="9"/>
      <c r="C4" s="9"/>
      <c r="E4" s="9"/>
      <c r="F4" s="9"/>
      <c r="G4" s="9"/>
      <c r="H4" s="9"/>
    </row>
    <row r="5" spans="1:16" x14ac:dyDescent="0.2">
      <c r="A5" s="434" t="s">
        <v>371</v>
      </c>
      <c r="B5" s="434"/>
      <c r="C5" s="434"/>
      <c r="D5" s="434"/>
      <c r="E5" s="434"/>
      <c r="F5" s="434"/>
      <c r="G5" s="434"/>
      <c r="H5" s="434"/>
      <c r="I5" s="434"/>
      <c r="J5" s="434"/>
      <c r="K5" s="434"/>
    </row>
    <row r="6" spans="1:16" x14ac:dyDescent="0.2">
      <c r="A6" s="434" t="s">
        <v>316</v>
      </c>
      <c r="B6" s="434"/>
      <c r="C6" s="434"/>
      <c r="D6" s="434"/>
      <c r="E6" s="434"/>
      <c r="F6" s="434"/>
      <c r="G6" s="434"/>
      <c r="H6" s="434"/>
    </row>
    <row r="7" spans="1:16" x14ac:dyDescent="0.2">
      <c r="A7" s="50" t="s">
        <v>242</v>
      </c>
      <c r="B7" s="3"/>
      <c r="C7" s="3"/>
      <c r="D7" s="487"/>
      <c r="E7" s="487"/>
      <c r="F7" s="487"/>
    </row>
    <row r="8" spans="1:16" x14ac:dyDescent="0.2">
      <c r="A8" s="3"/>
      <c r="B8" s="3"/>
      <c r="C8" s="3"/>
      <c r="D8" s="1"/>
      <c r="E8" s="1"/>
      <c r="F8" s="1"/>
    </row>
    <row r="9" spans="1:16" x14ac:dyDescent="0.2">
      <c r="A9" s="42" t="s">
        <v>262</v>
      </c>
      <c r="B9" s="52" t="s">
        <v>260</v>
      </c>
      <c r="C9" s="52" t="s">
        <v>214</v>
      </c>
      <c r="D9" s="11"/>
      <c r="E9" s="53"/>
      <c r="F9" s="53"/>
    </row>
    <row r="10" spans="1:16" x14ac:dyDescent="0.2">
      <c r="A10" s="54" t="s">
        <v>258</v>
      </c>
      <c r="B10" s="16">
        <v>8</v>
      </c>
      <c r="C10" s="62">
        <f>(B10*100)/$B$15</f>
        <v>29.62962962962963</v>
      </c>
      <c r="D10" s="116"/>
      <c r="E10" s="1"/>
      <c r="F10" s="1"/>
    </row>
    <row r="11" spans="1:16" x14ac:dyDescent="0.2">
      <c r="A11" s="54" t="s">
        <v>259</v>
      </c>
      <c r="B11" s="16">
        <v>8</v>
      </c>
      <c r="C11" s="62">
        <f>(B11*100)/$B$15</f>
        <v>29.62962962962963</v>
      </c>
      <c r="D11" s="116"/>
      <c r="E11" s="1"/>
      <c r="F11" s="1"/>
    </row>
    <row r="12" spans="1:16" x14ac:dyDescent="0.2">
      <c r="A12" s="54" t="s">
        <v>265</v>
      </c>
      <c r="B12" s="16">
        <v>2</v>
      </c>
      <c r="C12" s="62">
        <f>(B12*100)/$B$15</f>
        <v>7.4074074074074074</v>
      </c>
      <c r="D12" s="116"/>
      <c r="E12" s="1"/>
      <c r="F12" s="1"/>
    </row>
    <row r="13" spans="1:16" x14ac:dyDescent="0.2">
      <c r="A13" s="54" t="s">
        <v>20</v>
      </c>
      <c r="B13" s="16">
        <v>8</v>
      </c>
      <c r="C13" s="62">
        <f>(B13*100)/$B$15</f>
        <v>29.62962962962963</v>
      </c>
      <c r="D13" s="116"/>
      <c r="E13" s="1"/>
      <c r="F13" s="1"/>
    </row>
    <row r="14" spans="1:16" x14ac:dyDescent="0.2">
      <c r="A14" s="54" t="s">
        <v>19</v>
      </c>
      <c r="B14" s="16">
        <v>1</v>
      </c>
      <c r="C14" s="62">
        <f>(B14*100)/$B$15</f>
        <v>3.7037037037037037</v>
      </c>
      <c r="D14" s="116"/>
      <c r="E14" s="1"/>
      <c r="F14" s="1"/>
    </row>
    <row r="15" spans="1:16" x14ac:dyDescent="0.2">
      <c r="A15" s="43" t="s">
        <v>205</v>
      </c>
      <c r="B15" s="16">
        <v>27</v>
      </c>
      <c r="C15" s="62">
        <f>SUM(C10:C14)</f>
        <v>100.00000000000001</v>
      </c>
      <c r="D15" s="51"/>
      <c r="E15" s="1"/>
      <c r="F15" s="1"/>
    </row>
    <row r="16" spans="1:16" x14ac:dyDescent="0.2">
      <c r="A16" s="10"/>
      <c r="B16" s="1" t="s">
        <v>204</v>
      </c>
      <c r="C16" s="1"/>
      <c r="D16" s="51"/>
      <c r="E16" s="1"/>
      <c r="F16" s="1"/>
    </row>
    <row r="17" spans="1:6" x14ac:dyDescent="0.2">
      <c r="A17" s="486" t="s">
        <v>38</v>
      </c>
      <c r="B17" s="486"/>
      <c r="C17" s="486"/>
      <c r="D17" s="486"/>
      <c r="E17" s="1"/>
      <c r="F17" s="1"/>
    </row>
    <row r="18" spans="1:6" x14ac:dyDescent="0.2">
      <c r="A18" s="3" t="s">
        <v>39</v>
      </c>
      <c r="B18" s="1"/>
      <c r="C18" s="1"/>
      <c r="D18" s="51"/>
      <c r="E18" s="1"/>
      <c r="F18" s="1"/>
    </row>
    <row r="19" spans="1:6" x14ac:dyDescent="0.2">
      <c r="A19" s="3" t="s">
        <v>40</v>
      </c>
      <c r="B19" s="1"/>
      <c r="C19" s="1"/>
      <c r="D19" s="51"/>
      <c r="E19" s="1"/>
      <c r="F19" s="1"/>
    </row>
    <row r="20" spans="1:6" x14ac:dyDescent="0.2">
      <c r="A20" s="10" t="s">
        <v>41</v>
      </c>
      <c r="B20" s="1"/>
      <c r="C20" s="1"/>
      <c r="D20" s="51"/>
      <c r="E20" s="1"/>
      <c r="F20" s="1"/>
    </row>
    <row r="21" spans="1:6" x14ac:dyDescent="0.2">
      <c r="A21" s="10" t="s">
        <v>42</v>
      </c>
      <c r="B21" s="1"/>
      <c r="C21" s="1"/>
      <c r="D21" s="51"/>
      <c r="E21" s="1"/>
      <c r="F21" s="1"/>
    </row>
    <row r="22" spans="1:6" x14ac:dyDescent="0.2">
      <c r="A22" s="10"/>
      <c r="B22" s="1"/>
      <c r="C22" s="1"/>
      <c r="D22" s="51"/>
      <c r="E22" s="1"/>
      <c r="F22" s="1"/>
    </row>
    <row r="23" spans="1:6" x14ac:dyDescent="0.2">
      <c r="A23" s="488" t="s">
        <v>261</v>
      </c>
      <c r="B23" s="488"/>
      <c r="C23" s="488"/>
      <c r="D23" s="51"/>
      <c r="E23" s="1"/>
      <c r="F23" s="1"/>
    </row>
    <row r="24" spans="1:6" x14ac:dyDescent="0.2">
      <c r="A24" s="3"/>
      <c r="B24" s="55"/>
      <c r="D24" s="51"/>
      <c r="E24" s="1"/>
      <c r="F24" s="1"/>
    </row>
    <row r="25" spans="1:6" x14ac:dyDescent="0.2">
      <c r="A25" s="56" t="s">
        <v>269</v>
      </c>
      <c r="B25" s="52" t="s">
        <v>260</v>
      </c>
      <c r="C25" s="57" t="s">
        <v>214</v>
      </c>
      <c r="D25" s="51"/>
      <c r="E25" s="1"/>
      <c r="F25" s="1"/>
    </row>
    <row r="26" spans="1:6" x14ac:dyDescent="0.2">
      <c r="A26" s="56" t="s">
        <v>263</v>
      </c>
      <c r="B26" s="16">
        <v>20</v>
      </c>
      <c r="C26" s="62">
        <f>(B26*100)/$B$29</f>
        <v>74.074074074074076</v>
      </c>
      <c r="D26" s="51"/>
      <c r="E26" s="1"/>
      <c r="F26" s="1"/>
    </row>
    <row r="27" spans="1:6" x14ac:dyDescent="0.2">
      <c r="A27" s="56" t="s">
        <v>271</v>
      </c>
      <c r="B27" s="16">
        <v>6</v>
      </c>
      <c r="C27" s="62">
        <f>(B27*100)/$B$29</f>
        <v>22.222222222222221</v>
      </c>
      <c r="D27" s="51"/>
      <c r="E27" s="1"/>
      <c r="F27" s="1"/>
    </row>
    <row r="28" spans="1:6" x14ac:dyDescent="0.2">
      <c r="A28" s="56" t="s">
        <v>270</v>
      </c>
      <c r="B28" s="16">
        <v>1</v>
      </c>
      <c r="C28" s="62">
        <f>(B28*100)/$B$29</f>
        <v>3.7037037037037037</v>
      </c>
      <c r="D28" s="51"/>
      <c r="E28" s="1"/>
      <c r="F28" s="1"/>
    </row>
    <row r="29" spans="1:6" x14ac:dyDescent="0.2">
      <c r="A29" s="56" t="s">
        <v>205</v>
      </c>
      <c r="B29" s="16">
        <v>27</v>
      </c>
      <c r="C29" s="264">
        <f>SUM(C26:C28)</f>
        <v>100.00000000000001</v>
      </c>
      <c r="D29" s="51"/>
      <c r="E29" s="1"/>
      <c r="F29" s="1"/>
    </row>
    <row r="30" spans="1:6" x14ac:dyDescent="0.2">
      <c r="A30" s="3"/>
    </row>
    <row r="31" spans="1:6" x14ac:dyDescent="0.2">
      <c r="A31" s="3" t="s">
        <v>43</v>
      </c>
    </row>
    <row r="32" spans="1:6" x14ac:dyDescent="0.2">
      <c r="A32" s="486" t="s">
        <v>21</v>
      </c>
      <c r="B32" s="486"/>
      <c r="C32" s="486"/>
      <c r="D32" s="486"/>
    </row>
    <row r="33" spans="1:7" x14ac:dyDescent="0.2">
      <c r="A33" s="3" t="s">
        <v>36</v>
      </c>
    </row>
    <row r="35" spans="1:7" ht="13.5" thickBot="1" x14ac:dyDescent="0.25"/>
    <row r="36" spans="1:7" x14ac:dyDescent="0.2">
      <c r="A36" s="174" t="s">
        <v>168</v>
      </c>
      <c r="B36" s="183" t="s">
        <v>166</v>
      </c>
      <c r="C36" s="184" t="s">
        <v>165</v>
      </c>
      <c r="D36" s="183" t="s">
        <v>167</v>
      </c>
      <c r="E36" s="120" t="s">
        <v>205</v>
      </c>
      <c r="F36" s="119" t="s">
        <v>214</v>
      </c>
    </row>
    <row r="37" spans="1:7" x14ac:dyDescent="0.2">
      <c r="A37" s="175" t="s">
        <v>162</v>
      </c>
      <c r="B37" s="176">
        <v>3</v>
      </c>
      <c r="C37" s="177">
        <v>4</v>
      </c>
      <c r="D37" s="176"/>
      <c r="E37" s="177">
        <v>7</v>
      </c>
      <c r="F37" s="178">
        <f t="shared" ref="F37:F47" si="0">(E37*100)/$E$48</f>
        <v>25.925925925925927</v>
      </c>
      <c r="G37" t="s">
        <v>204</v>
      </c>
    </row>
    <row r="38" spans="1:7" x14ac:dyDescent="0.2">
      <c r="A38" s="175" t="s">
        <v>274</v>
      </c>
      <c r="B38" s="176">
        <v>1</v>
      </c>
      <c r="C38" s="177">
        <v>3</v>
      </c>
      <c r="D38" s="176"/>
      <c r="E38" s="177">
        <v>4</v>
      </c>
      <c r="F38" s="178">
        <f t="shared" si="0"/>
        <v>14.814814814814815</v>
      </c>
    </row>
    <row r="39" spans="1:7" x14ac:dyDescent="0.2">
      <c r="A39" s="175" t="s">
        <v>264</v>
      </c>
      <c r="B39" s="176">
        <v>3</v>
      </c>
      <c r="C39" s="177"/>
      <c r="D39" s="176"/>
      <c r="E39" s="177">
        <v>3</v>
      </c>
      <c r="F39" s="178">
        <f>(E39*100)/$E$48</f>
        <v>11.111111111111111</v>
      </c>
      <c r="G39" t="s">
        <v>204</v>
      </c>
    </row>
    <row r="40" spans="1:7" x14ac:dyDescent="0.2">
      <c r="A40" s="175" t="s">
        <v>186</v>
      </c>
      <c r="B40" s="176">
        <v>2</v>
      </c>
      <c r="C40" s="177">
        <v>1</v>
      </c>
      <c r="D40" s="176"/>
      <c r="E40" s="177">
        <v>3</v>
      </c>
      <c r="F40" s="178">
        <f t="shared" si="0"/>
        <v>11.111111111111111</v>
      </c>
    </row>
    <row r="41" spans="1:7" x14ac:dyDescent="0.2">
      <c r="A41" s="175" t="s">
        <v>164</v>
      </c>
      <c r="B41" s="176">
        <v>2</v>
      </c>
      <c r="C41" s="177"/>
      <c r="D41" s="176"/>
      <c r="E41" s="177">
        <v>2</v>
      </c>
      <c r="F41" s="178">
        <f t="shared" si="0"/>
        <v>7.4074074074074074</v>
      </c>
    </row>
    <row r="42" spans="1:7" x14ac:dyDescent="0.2">
      <c r="A42" s="175" t="s">
        <v>163</v>
      </c>
      <c r="B42" s="176">
        <v>1</v>
      </c>
      <c r="C42" s="177">
        <v>1</v>
      </c>
      <c r="D42" s="176"/>
      <c r="E42" s="177">
        <v>2</v>
      </c>
      <c r="F42" s="178">
        <f t="shared" si="0"/>
        <v>7.4074074074074074</v>
      </c>
      <c r="G42" t="s">
        <v>204</v>
      </c>
    </row>
    <row r="43" spans="1:7" x14ac:dyDescent="0.2">
      <c r="A43" s="175" t="s">
        <v>37</v>
      </c>
      <c r="B43" s="176">
        <v>2</v>
      </c>
      <c r="C43" s="177"/>
      <c r="D43" s="176"/>
      <c r="E43" s="177">
        <v>2</v>
      </c>
      <c r="F43" s="178">
        <f t="shared" si="0"/>
        <v>7.4074074074074074</v>
      </c>
    </row>
    <row r="44" spans="1:7" x14ac:dyDescent="0.2">
      <c r="A44" s="175" t="s">
        <v>266</v>
      </c>
      <c r="B44" s="176"/>
      <c r="C44" s="177"/>
      <c r="D44" s="176">
        <v>1</v>
      </c>
      <c r="E44" s="177">
        <v>1</v>
      </c>
      <c r="F44" s="178">
        <f t="shared" si="0"/>
        <v>3.7037037037037037</v>
      </c>
    </row>
    <row r="45" spans="1:7" x14ac:dyDescent="0.2">
      <c r="A45" s="175" t="s">
        <v>267</v>
      </c>
      <c r="B45" s="176"/>
      <c r="C45" s="177">
        <v>1</v>
      </c>
      <c r="D45" s="176"/>
      <c r="E45" s="177">
        <v>1</v>
      </c>
      <c r="F45" s="178">
        <f t="shared" si="0"/>
        <v>3.7037037037037037</v>
      </c>
    </row>
    <row r="46" spans="1:7" x14ac:dyDescent="0.2">
      <c r="A46" s="175" t="s">
        <v>268</v>
      </c>
      <c r="B46" s="176"/>
      <c r="C46" s="177">
        <v>1</v>
      </c>
      <c r="D46" s="176"/>
      <c r="E46" s="177">
        <v>1</v>
      </c>
      <c r="F46" s="178">
        <f t="shared" si="0"/>
        <v>3.7037037037037037</v>
      </c>
    </row>
    <row r="47" spans="1:7" ht="13.5" thickBot="1" x14ac:dyDescent="0.25">
      <c r="A47" s="175" t="s">
        <v>272</v>
      </c>
      <c r="B47" s="176"/>
      <c r="C47" s="177">
        <v>1</v>
      </c>
      <c r="D47" s="176"/>
      <c r="E47" s="177">
        <v>1</v>
      </c>
      <c r="F47" s="178">
        <f t="shared" si="0"/>
        <v>3.7037037037037037</v>
      </c>
    </row>
    <row r="48" spans="1:7" ht="13.5" thickBot="1" x14ac:dyDescent="0.25">
      <c r="A48" s="179" t="s">
        <v>205</v>
      </c>
      <c r="B48" s="180">
        <f>SUM(B37:B47)</f>
        <v>14</v>
      </c>
      <c r="C48" s="181">
        <f>SUM(C37:C47)</f>
        <v>12</v>
      </c>
      <c r="D48" s="180">
        <f>SUM(D37:D47)</f>
        <v>1</v>
      </c>
      <c r="E48" s="221">
        <f>SUM(E37:E47)</f>
        <v>27</v>
      </c>
      <c r="F48" s="182">
        <f>SUM(F37:F47)</f>
        <v>100.00000000000001</v>
      </c>
    </row>
    <row r="49" spans="1:32" x14ac:dyDescent="0.2">
      <c r="E49" s="185"/>
    </row>
    <row r="50" spans="1:32" x14ac:dyDescent="0.2">
      <c r="A50" s="68" t="s">
        <v>44</v>
      </c>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x14ac:dyDescent="0.2">
      <c r="A51" s="3" t="s">
        <v>45</v>
      </c>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x14ac:dyDescent="0.2">
      <c r="A53" s="59" t="s">
        <v>323</v>
      </c>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x14ac:dyDescent="0.2">
      <c r="A54" s="59" t="s">
        <v>320</v>
      </c>
    </row>
  </sheetData>
  <mergeCells count="9">
    <mergeCell ref="A1:K1"/>
    <mergeCell ref="A2:H2"/>
    <mergeCell ref="A5:K5"/>
    <mergeCell ref="A32:D32"/>
    <mergeCell ref="A6:H6"/>
    <mergeCell ref="D7:F7"/>
    <mergeCell ref="A17:D17"/>
    <mergeCell ref="A23:C23"/>
    <mergeCell ref="A3:P3"/>
  </mergeCells>
  <pageMargins left="0.75" right="0.75" top="1" bottom="1" header="0" footer="0"/>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topLeftCell="A19" zoomScale="75" workbookViewId="0">
      <selection sqref="A1:O49"/>
    </sheetView>
  </sheetViews>
  <sheetFormatPr baseColWidth="10" defaultRowHeight="12.75" x14ac:dyDescent="0.2"/>
  <cols>
    <col min="1" max="1" width="7.42578125" customWidth="1"/>
    <col min="2" max="2" width="12.140625" customWidth="1"/>
    <col min="3" max="3" width="16.140625" customWidth="1"/>
    <col min="6" max="6" width="13.140625" customWidth="1"/>
    <col min="7" max="7" width="13.28515625" customWidth="1"/>
    <col min="8" max="8" width="13.140625" customWidth="1"/>
    <col min="9" max="9" width="10.7109375" customWidth="1"/>
    <col min="10" max="10" width="10.140625" customWidth="1"/>
    <col min="11" max="11" width="12.42578125" customWidth="1"/>
    <col min="12" max="12" width="14.28515625" customWidth="1"/>
    <col min="13" max="13" width="12.42578125" customWidth="1"/>
    <col min="14" max="14" width="13.7109375" customWidth="1"/>
    <col min="15" max="15" width="11.85546875" customWidth="1"/>
  </cols>
  <sheetData>
    <row r="1" spans="1:17" ht="16.5" thickBot="1" x14ac:dyDescent="0.3">
      <c r="A1" s="61"/>
      <c r="B1" s="61"/>
      <c r="C1" s="61"/>
      <c r="D1" s="61"/>
      <c r="E1" s="61"/>
      <c r="F1" s="61"/>
      <c r="G1" s="491"/>
      <c r="H1" s="491"/>
      <c r="I1" s="491"/>
      <c r="J1" s="491"/>
      <c r="K1" s="491"/>
      <c r="L1" s="491"/>
      <c r="M1" s="61"/>
      <c r="N1" s="61"/>
      <c r="O1" s="61"/>
      <c r="P1" s="61"/>
      <c r="Q1" s="61"/>
    </row>
    <row r="2" spans="1:17" ht="16.5" thickBot="1" x14ac:dyDescent="0.3">
      <c r="A2" s="61"/>
      <c r="B2" s="61"/>
      <c r="C2" s="61"/>
      <c r="D2" s="61"/>
      <c r="E2" s="61"/>
      <c r="F2" s="61"/>
      <c r="G2" s="312"/>
      <c r="H2" s="312"/>
      <c r="I2" s="317"/>
      <c r="J2" s="312"/>
      <c r="K2" s="312"/>
      <c r="L2" s="312"/>
      <c r="M2" s="61"/>
      <c r="N2" s="61"/>
      <c r="O2" s="61"/>
      <c r="P2" s="61"/>
      <c r="Q2" s="61"/>
    </row>
    <row r="3" spans="1:17" ht="16.5" thickBot="1" x14ac:dyDescent="0.3">
      <c r="A3" s="61"/>
      <c r="B3" s="61"/>
      <c r="C3" s="61"/>
      <c r="D3" s="61"/>
      <c r="E3" s="61"/>
      <c r="F3" s="61"/>
      <c r="G3" s="312"/>
      <c r="H3" s="312"/>
      <c r="I3" s="312"/>
      <c r="J3" s="312"/>
      <c r="K3" s="312"/>
      <c r="L3" s="312"/>
      <c r="M3" s="61"/>
      <c r="N3" s="61"/>
      <c r="O3" s="61"/>
      <c r="P3" s="61"/>
      <c r="Q3" s="61"/>
    </row>
    <row r="4" spans="1:17" ht="16.5" thickBot="1" x14ac:dyDescent="0.3">
      <c r="A4" s="61"/>
      <c r="B4" s="61"/>
      <c r="C4" s="61"/>
      <c r="D4" s="61"/>
      <c r="E4" s="61"/>
      <c r="F4" s="61"/>
      <c r="G4" s="312"/>
      <c r="H4" s="312"/>
      <c r="I4" s="317"/>
      <c r="J4" s="312"/>
      <c r="K4" s="312"/>
      <c r="L4" s="312"/>
      <c r="M4" s="61"/>
      <c r="N4" s="61"/>
      <c r="O4" s="61"/>
      <c r="P4" s="61"/>
      <c r="Q4" s="61"/>
    </row>
    <row r="5" spans="1:17" ht="16.5" thickBot="1" x14ac:dyDescent="0.3">
      <c r="A5" s="61"/>
      <c r="B5" s="61"/>
      <c r="C5" s="61"/>
      <c r="D5" s="61"/>
      <c r="E5" s="61"/>
      <c r="F5" s="61"/>
      <c r="G5" s="312"/>
      <c r="H5" s="312"/>
      <c r="I5" s="312"/>
      <c r="J5" s="312"/>
      <c r="K5" s="312"/>
      <c r="L5" s="312"/>
      <c r="M5" s="61"/>
      <c r="N5" s="61"/>
      <c r="O5" s="61"/>
      <c r="P5" s="61"/>
      <c r="Q5" s="61"/>
    </row>
    <row r="6" spans="1:17" ht="16.5" thickBot="1" x14ac:dyDescent="0.3">
      <c r="A6" s="61"/>
      <c r="B6" s="61"/>
      <c r="C6" s="61"/>
      <c r="D6" s="61"/>
      <c r="E6" s="61"/>
      <c r="F6" s="61"/>
      <c r="G6" s="312"/>
      <c r="H6" s="312"/>
      <c r="I6" s="317"/>
      <c r="J6" s="312"/>
      <c r="K6" s="312"/>
      <c r="L6" s="312"/>
      <c r="M6" s="61"/>
      <c r="N6" s="61"/>
      <c r="O6" s="61"/>
      <c r="P6" s="61"/>
      <c r="Q6" s="61"/>
    </row>
    <row r="7" spans="1:17" ht="16.5" thickBot="1" x14ac:dyDescent="0.3">
      <c r="A7" s="61"/>
      <c r="B7" s="61"/>
      <c r="C7" s="61"/>
      <c r="D7" s="61"/>
      <c r="E7" s="61"/>
      <c r="F7" s="61"/>
      <c r="G7" s="318"/>
      <c r="H7" s="318"/>
      <c r="I7" s="318"/>
      <c r="J7" s="318"/>
      <c r="K7" s="318"/>
      <c r="L7" s="61"/>
      <c r="M7" s="61"/>
      <c r="N7" s="61"/>
      <c r="O7" s="61"/>
      <c r="P7" s="61"/>
      <c r="Q7" s="61"/>
    </row>
    <row r="8" spans="1:17" ht="15.75" customHeight="1" thickBot="1" x14ac:dyDescent="0.3">
      <c r="A8" s="61"/>
      <c r="B8" s="61"/>
      <c r="C8" s="61"/>
      <c r="D8" s="61"/>
      <c r="E8" s="319"/>
      <c r="F8" s="492"/>
      <c r="G8" s="493"/>
      <c r="H8" s="493"/>
      <c r="I8" s="493"/>
      <c r="J8" s="493"/>
      <c r="K8" s="493"/>
      <c r="L8" s="494"/>
      <c r="M8" s="61"/>
      <c r="N8" s="319"/>
      <c r="O8" s="61"/>
      <c r="P8" s="61"/>
      <c r="Q8" s="61"/>
    </row>
    <row r="9" spans="1:17" ht="15.75" x14ac:dyDescent="0.25">
      <c r="A9" s="61"/>
      <c r="B9" s="61"/>
      <c r="C9" s="61"/>
      <c r="D9" s="61"/>
      <c r="E9" s="61"/>
      <c r="F9" s="61"/>
      <c r="G9" s="318"/>
      <c r="H9" s="318"/>
      <c r="I9" s="318"/>
      <c r="J9" s="318"/>
      <c r="K9" s="318"/>
      <c r="L9" s="61"/>
      <c r="M9" s="61"/>
      <c r="N9" s="61"/>
      <c r="O9" s="61"/>
      <c r="P9" s="61"/>
      <c r="Q9" s="61"/>
    </row>
    <row r="10" spans="1:17" ht="15.75" thickBot="1" x14ac:dyDescent="0.25">
      <c r="A10" s="61"/>
      <c r="B10" s="61"/>
      <c r="C10" s="61"/>
      <c r="D10" s="61"/>
      <c r="E10" s="61"/>
      <c r="F10" s="61"/>
      <c r="G10" s="61"/>
      <c r="H10" s="61"/>
      <c r="I10" s="61"/>
      <c r="J10" s="61"/>
      <c r="K10" s="61"/>
      <c r="L10" s="61"/>
      <c r="M10" s="61"/>
      <c r="N10" s="61"/>
      <c r="O10" s="61"/>
      <c r="P10" s="61"/>
      <c r="Q10" s="61"/>
    </row>
    <row r="11" spans="1:17" ht="15.75" thickBot="1" x14ac:dyDescent="0.25">
      <c r="A11" s="61"/>
      <c r="B11" s="61"/>
      <c r="C11" s="61"/>
      <c r="D11" s="61"/>
      <c r="E11" s="61"/>
      <c r="F11" s="320"/>
      <c r="G11" s="321"/>
      <c r="H11" s="322"/>
      <c r="I11" s="61"/>
      <c r="J11" s="61"/>
      <c r="K11" s="61"/>
      <c r="L11" s="61"/>
      <c r="M11" s="61"/>
      <c r="N11" s="61"/>
      <c r="O11" s="61"/>
      <c r="P11" s="61"/>
      <c r="Q11" s="61"/>
    </row>
    <row r="12" spans="1:17" ht="15.75" thickBot="1" x14ac:dyDescent="0.25">
      <c r="A12" s="61"/>
      <c r="B12" s="61"/>
      <c r="C12" s="61"/>
      <c r="D12" s="61"/>
      <c r="E12" s="61"/>
      <c r="F12" s="61"/>
      <c r="G12" s="61"/>
      <c r="H12" s="61"/>
      <c r="I12" s="61"/>
      <c r="J12" s="61"/>
      <c r="K12" s="323"/>
      <c r="L12" s="61"/>
      <c r="M12" s="61"/>
      <c r="N12" s="61"/>
      <c r="O12" s="61"/>
      <c r="P12" s="61"/>
      <c r="Q12" s="61"/>
    </row>
    <row r="13" spans="1:17" ht="15.75" thickBot="1" x14ac:dyDescent="0.25">
      <c r="A13" s="61"/>
      <c r="B13" s="61"/>
      <c r="C13" s="61"/>
      <c r="D13" s="61"/>
      <c r="E13" s="61"/>
      <c r="F13" s="61"/>
      <c r="G13" s="61"/>
      <c r="H13" s="61"/>
      <c r="I13" s="61"/>
      <c r="J13" s="61"/>
      <c r="K13" s="61"/>
      <c r="L13" s="61"/>
      <c r="M13" s="61"/>
      <c r="N13" s="61"/>
      <c r="O13" s="61"/>
      <c r="P13" s="61"/>
      <c r="Q13" s="61"/>
    </row>
    <row r="14" spans="1:17" ht="15.75" thickBot="1" x14ac:dyDescent="0.25">
      <c r="A14" s="61"/>
      <c r="B14" s="61"/>
      <c r="C14" s="61"/>
      <c r="D14" s="61"/>
      <c r="E14" s="61"/>
      <c r="F14" s="61"/>
      <c r="G14" s="61"/>
      <c r="H14" s="61"/>
      <c r="I14" s="61"/>
      <c r="J14" s="324"/>
      <c r="K14" s="61"/>
      <c r="L14" s="61"/>
      <c r="M14" s="61"/>
      <c r="N14" s="61"/>
      <c r="O14" s="61"/>
      <c r="P14" s="61"/>
      <c r="Q14" s="61"/>
    </row>
    <row r="15" spans="1:17" ht="15" x14ac:dyDescent="0.2">
      <c r="A15" s="61"/>
      <c r="B15" s="61"/>
      <c r="C15" s="61"/>
      <c r="D15" s="61"/>
      <c r="E15" s="61"/>
      <c r="F15" s="61"/>
      <c r="G15" s="61"/>
      <c r="H15" s="61"/>
      <c r="I15" s="61"/>
      <c r="J15" s="61"/>
      <c r="K15" s="61"/>
      <c r="L15" s="61"/>
      <c r="M15" s="61"/>
      <c r="N15" s="61"/>
      <c r="O15" s="61"/>
      <c r="P15" s="61"/>
      <c r="Q15" s="61"/>
    </row>
    <row r="16" spans="1:17" ht="15.75" thickBot="1" x14ac:dyDescent="0.25">
      <c r="A16" s="61"/>
      <c r="B16" s="61"/>
      <c r="C16" s="61"/>
      <c r="D16" s="61"/>
      <c r="E16" s="61"/>
      <c r="F16" s="61"/>
      <c r="G16" s="61"/>
      <c r="H16" s="61"/>
      <c r="I16" s="61"/>
      <c r="J16" s="61"/>
      <c r="K16" s="61"/>
      <c r="L16" s="61"/>
      <c r="M16" s="61"/>
      <c r="N16" s="61"/>
      <c r="O16" s="61"/>
      <c r="P16" s="61"/>
      <c r="Q16" s="61"/>
    </row>
    <row r="17" spans="1:17" ht="15.75" thickBot="1" x14ac:dyDescent="0.25">
      <c r="A17" s="61"/>
      <c r="B17" s="61"/>
      <c r="C17" s="61"/>
      <c r="D17" s="61"/>
      <c r="E17" s="320"/>
      <c r="F17" s="321"/>
      <c r="G17" s="61"/>
      <c r="H17" s="61"/>
      <c r="I17" s="61"/>
      <c r="J17" s="61"/>
      <c r="K17" s="320"/>
      <c r="L17" s="325"/>
      <c r="M17" s="321"/>
      <c r="N17" s="61"/>
      <c r="O17" s="61"/>
      <c r="P17" s="61"/>
      <c r="Q17" s="61"/>
    </row>
    <row r="18" spans="1:17" ht="15" x14ac:dyDescent="0.2">
      <c r="A18" s="61"/>
      <c r="B18" s="61"/>
      <c r="C18" s="61"/>
      <c r="D18" s="61"/>
      <c r="E18" s="61"/>
      <c r="F18" s="61"/>
      <c r="G18" s="61"/>
      <c r="H18" s="61"/>
      <c r="I18" s="61"/>
      <c r="J18" s="61"/>
      <c r="K18" s="61"/>
      <c r="L18" s="61"/>
      <c r="M18" s="61"/>
      <c r="N18" s="61"/>
      <c r="O18" s="61"/>
      <c r="P18" s="61"/>
      <c r="Q18" s="61"/>
    </row>
    <row r="19" spans="1:17" ht="15.75" thickBot="1" x14ac:dyDescent="0.25">
      <c r="A19" s="61"/>
      <c r="B19" s="61"/>
      <c r="C19" s="61"/>
      <c r="D19" s="61"/>
      <c r="E19" s="61"/>
      <c r="F19" s="61"/>
      <c r="G19" s="61"/>
      <c r="H19" s="61"/>
      <c r="I19" s="61"/>
      <c r="J19" s="61"/>
      <c r="K19" s="61"/>
      <c r="L19" s="61"/>
      <c r="M19" s="61"/>
      <c r="N19" s="61"/>
      <c r="O19" s="61"/>
      <c r="P19" s="61"/>
      <c r="Q19" s="61"/>
    </row>
    <row r="20" spans="1:17" ht="15" x14ac:dyDescent="0.2">
      <c r="A20" s="61"/>
      <c r="B20" s="61"/>
      <c r="C20" s="326"/>
      <c r="D20" s="489"/>
      <c r="E20" s="490"/>
      <c r="F20" s="489"/>
      <c r="G20" s="490"/>
      <c r="H20" s="61"/>
      <c r="I20" s="61"/>
      <c r="J20" s="326"/>
      <c r="K20" s="326"/>
      <c r="L20" s="326"/>
      <c r="M20" s="326"/>
      <c r="N20" s="326"/>
      <c r="O20" s="326"/>
      <c r="P20" s="61"/>
      <c r="Q20" s="61"/>
    </row>
    <row r="21" spans="1:17" ht="15.75" thickBot="1" x14ac:dyDescent="0.25">
      <c r="A21" s="61"/>
      <c r="B21" s="61"/>
      <c r="C21" s="327"/>
      <c r="D21" s="328"/>
      <c r="E21" s="329"/>
      <c r="F21" s="328"/>
      <c r="G21" s="329"/>
      <c r="H21" s="61"/>
      <c r="I21" s="61"/>
      <c r="J21" s="327"/>
      <c r="K21" s="327"/>
      <c r="L21" s="327"/>
      <c r="M21" s="327"/>
      <c r="N21" s="327"/>
      <c r="O21" s="327"/>
      <c r="P21" s="61"/>
      <c r="Q21" s="61"/>
    </row>
    <row r="22" spans="1:17" ht="15.75" thickBot="1" x14ac:dyDescent="0.25">
      <c r="A22" s="61"/>
      <c r="B22" s="61"/>
      <c r="C22" s="322"/>
      <c r="D22" s="322"/>
      <c r="E22" s="322"/>
      <c r="F22" s="322"/>
      <c r="G22" s="322"/>
      <c r="H22" s="61"/>
      <c r="I22" s="61"/>
      <c r="J22" s="322"/>
      <c r="K22" s="322"/>
      <c r="L22" s="322"/>
      <c r="M22" s="322"/>
      <c r="N22" s="322"/>
      <c r="O22" s="322"/>
      <c r="P22" s="61"/>
      <c r="Q22" s="61"/>
    </row>
    <row r="23" spans="1:17" ht="15" x14ac:dyDescent="0.2">
      <c r="A23" s="61"/>
      <c r="B23" s="61"/>
      <c r="C23" s="330"/>
      <c r="D23" s="326"/>
      <c r="E23" s="331"/>
      <c r="F23" s="322"/>
      <c r="G23" s="322"/>
      <c r="H23" s="61"/>
      <c r="I23" s="61"/>
      <c r="J23" s="322"/>
      <c r="K23" s="322"/>
      <c r="L23" s="322"/>
      <c r="M23" s="322"/>
      <c r="N23" s="322"/>
      <c r="O23" s="322"/>
      <c r="P23" s="61"/>
      <c r="Q23" s="61"/>
    </row>
    <row r="24" spans="1:17" ht="15.75" thickBot="1" x14ac:dyDescent="0.25">
      <c r="A24" s="61"/>
      <c r="B24" s="61"/>
      <c r="C24" s="328"/>
      <c r="D24" s="327"/>
      <c r="E24" s="329"/>
      <c r="F24" s="322"/>
      <c r="G24" s="322"/>
      <c r="H24" s="61"/>
      <c r="I24" s="61"/>
      <c r="J24" s="322"/>
      <c r="K24" s="322"/>
      <c r="L24" s="322"/>
      <c r="M24" s="322"/>
      <c r="N24" s="322"/>
      <c r="O24" s="322"/>
      <c r="P24" s="61"/>
      <c r="Q24" s="61"/>
    </row>
    <row r="25" spans="1:17" ht="15" x14ac:dyDescent="0.2">
      <c r="A25" s="61"/>
      <c r="B25" s="61"/>
      <c r="C25" s="61"/>
      <c r="D25" s="322"/>
      <c r="E25" s="322"/>
      <c r="F25" s="322"/>
      <c r="G25" s="322"/>
      <c r="H25" s="61"/>
      <c r="I25" s="61"/>
      <c r="J25" s="61"/>
      <c r="K25" s="61"/>
      <c r="L25" s="61"/>
      <c r="M25" s="61"/>
      <c r="N25" s="61"/>
      <c r="O25" s="61"/>
      <c r="P25" s="61"/>
      <c r="Q25" s="61"/>
    </row>
    <row r="26" spans="1:17" ht="15.75" thickBot="1" x14ac:dyDescent="0.25">
      <c r="A26" s="61"/>
      <c r="B26" s="61"/>
      <c r="C26" s="61"/>
      <c r="D26" s="61"/>
      <c r="E26" s="61"/>
      <c r="F26" s="61"/>
      <c r="G26" s="61"/>
      <c r="H26" s="61"/>
      <c r="I26" s="61"/>
      <c r="J26" s="61"/>
      <c r="K26" s="61"/>
      <c r="L26" s="322"/>
      <c r="M26" s="322"/>
      <c r="N26" s="61"/>
      <c r="O26" s="61"/>
      <c r="P26" s="61"/>
      <c r="Q26" s="61"/>
    </row>
    <row r="27" spans="1:17" ht="15.75" hidden="1" thickBot="1" x14ac:dyDescent="0.25">
      <c r="A27" s="61"/>
      <c r="B27" s="61"/>
      <c r="C27" s="332"/>
      <c r="D27" s="333"/>
      <c r="E27" s="334"/>
      <c r="F27" s="333"/>
      <c r="G27" s="334"/>
      <c r="H27" s="61"/>
      <c r="I27" s="61"/>
      <c r="J27" s="61"/>
      <c r="K27" s="61"/>
      <c r="L27" s="322"/>
      <c r="M27" s="322"/>
      <c r="N27" s="61"/>
      <c r="O27" s="61"/>
      <c r="P27" s="61"/>
      <c r="Q27" s="61"/>
    </row>
    <row r="28" spans="1:17" ht="15" x14ac:dyDescent="0.2">
      <c r="A28" s="61"/>
      <c r="B28" s="61"/>
      <c r="C28" s="335"/>
      <c r="D28" s="489"/>
      <c r="E28" s="490"/>
      <c r="F28" s="489"/>
      <c r="G28" s="490"/>
      <c r="H28" s="61"/>
      <c r="I28" s="61"/>
      <c r="J28" s="61"/>
      <c r="K28" s="61"/>
      <c r="L28" s="322"/>
      <c r="M28" s="322"/>
      <c r="N28" s="61"/>
      <c r="O28" s="61"/>
      <c r="P28" s="61"/>
      <c r="Q28" s="61"/>
    </row>
    <row r="29" spans="1:17" ht="15.75" thickBot="1" x14ac:dyDescent="0.25">
      <c r="A29" s="61"/>
      <c r="B29" s="61"/>
      <c r="C29" s="327"/>
      <c r="D29" s="328"/>
      <c r="E29" s="329"/>
      <c r="F29" s="336"/>
      <c r="G29" s="329"/>
      <c r="H29" s="61"/>
      <c r="I29" s="61"/>
      <c r="J29" s="61"/>
      <c r="K29" s="61"/>
      <c r="L29" s="322"/>
      <c r="M29" s="322"/>
      <c r="N29" s="61"/>
      <c r="O29" s="61"/>
      <c r="P29" s="61"/>
      <c r="Q29" s="61"/>
    </row>
    <row r="30" spans="1:17" ht="15.75" thickBot="1" x14ac:dyDescent="0.25">
      <c r="A30" s="61"/>
      <c r="B30" s="61"/>
      <c r="C30" s="61"/>
      <c r="D30" s="61"/>
      <c r="E30" s="61"/>
      <c r="F30" s="61"/>
      <c r="G30" s="61"/>
      <c r="H30" s="61"/>
      <c r="I30" s="61"/>
      <c r="J30" s="61"/>
      <c r="K30" s="61"/>
      <c r="L30" s="61"/>
      <c r="M30" s="61"/>
      <c r="N30" s="61"/>
      <c r="O30" s="61"/>
      <c r="P30" s="61"/>
      <c r="Q30" s="61"/>
    </row>
    <row r="31" spans="1:17" ht="15.75" thickBot="1" x14ac:dyDescent="0.25">
      <c r="A31" s="61"/>
      <c r="B31" s="61"/>
      <c r="C31" s="61"/>
      <c r="D31" s="61"/>
      <c r="E31" s="61"/>
      <c r="F31" s="61"/>
      <c r="G31" s="61"/>
      <c r="H31" s="320"/>
      <c r="I31" s="325"/>
      <c r="J31" s="321"/>
      <c r="K31" s="61"/>
      <c r="L31" s="61"/>
      <c r="M31" s="61"/>
      <c r="N31" s="61"/>
      <c r="O31" s="61"/>
      <c r="P31" s="61"/>
      <c r="Q31" s="61"/>
    </row>
    <row r="32" spans="1:17" ht="15" x14ac:dyDescent="0.2">
      <c r="A32" s="61"/>
      <c r="B32" s="61"/>
      <c r="C32" s="61"/>
      <c r="D32" s="61"/>
      <c r="E32" s="61"/>
      <c r="F32" s="61"/>
      <c r="G32" s="61"/>
      <c r="H32" s="61"/>
      <c r="I32" s="61"/>
      <c r="J32" s="61"/>
      <c r="K32" s="61"/>
      <c r="L32" s="61"/>
      <c r="M32" s="61"/>
      <c r="N32" s="61"/>
      <c r="O32" s="61"/>
      <c r="P32" s="61"/>
      <c r="Q32" s="61"/>
    </row>
    <row r="33" spans="1:17" ht="15" x14ac:dyDescent="0.2">
      <c r="A33" s="61"/>
      <c r="B33" s="61"/>
      <c r="C33" s="61"/>
      <c r="D33" s="61"/>
      <c r="E33" s="61"/>
      <c r="F33" s="61"/>
      <c r="G33" s="61"/>
      <c r="H33" s="61"/>
      <c r="I33" s="61"/>
      <c r="J33" s="61"/>
      <c r="K33" s="61"/>
      <c r="L33" s="61"/>
      <c r="M33" s="61"/>
      <c r="N33" s="61"/>
      <c r="O33" s="61"/>
      <c r="P33" s="61"/>
      <c r="Q33" s="61"/>
    </row>
    <row r="34" spans="1:17" ht="15" x14ac:dyDescent="0.2">
      <c r="A34" s="61"/>
      <c r="B34" s="61"/>
      <c r="C34" s="61"/>
      <c r="D34" s="61"/>
      <c r="E34" s="61"/>
      <c r="F34" s="61"/>
      <c r="G34" s="61"/>
      <c r="H34" s="61"/>
      <c r="I34" s="61"/>
      <c r="J34" s="61"/>
      <c r="K34" s="61"/>
      <c r="L34" s="61"/>
      <c r="M34" s="61"/>
      <c r="N34" s="61"/>
      <c r="O34" s="61"/>
      <c r="P34" s="61"/>
      <c r="Q34" s="61"/>
    </row>
    <row r="35" spans="1:17" ht="15.75" thickBot="1" x14ac:dyDescent="0.25">
      <c r="A35" s="61"/>
      <c r="B35" s="61"/>
      <c r="C35" s="61"/>
      <c r="D35" s="61"/>
      <c r="E35" s="61"/>
      <c r="F35" s="61"/>
      <c r="G35" s="61"/>
      <c r="H35" s="61"/>
      <c r="I35" s="61"/>
      <c r="J35" s="61"/>
      <c r="K35" s="61"/>
      <c r="L35" s="61"/>
      <c r="M35" s="61"/>
      <c r="N35" s="61"/>
      <c r="O35" s="61"/>
      <c r="P35" s="61"/>
      <c r="Q35" s="61"/>
    </row>
    <row r="36" spans="1:17" ht="15" x14ac:dyDescent="0.2">
      <c r="A36" s="61"/>
      <c r="B36" s="326"/>
      <c r="C36" s="326"/>
      <c r="D36" s="326"/>
      <c r="E36" s="326"/>
      <c r="F36" s="326"/>
      <c r="G36" s="326"/>
      <c r="H36" s="330"/>
      <c r="I36" s="331"/>
      <c r="J36" s="326"/>
      <c r="K36" s="326"/>
      <c r="L36" s="326"/>
      <c r="M36" s="335"/>
      <c r="N36" s="335"/>
      <c r="O36" s="326"/>
      <c r="P36" s="61"/>
      <c r="Q36" s="61"/>
    </row>
    <row r="37" spans="1:17" ht="15.75" thickBot="1" x14ac:dyDescent="0.25">
      <c r="A37" s="61"/>
      <c r="B37" s="327"/>
      <c r="C37" s="327"/>
      <c r="D37" s="327"/>
      <c r="E37" s="327"/>
      <c r="F37" s="327"/>
      <c r="G37" s="327"/>
      <c r="H37" s="328"/>
      <c r="I37" s="329"/>
      <c r="J37" s="327"/>
      <c r="K37" s="327"/>
      <c r="L37" s="337"/>
      <c r="M37" s="327"/>
      <c r="N37" s="337"/>
      <c r="O37" s="327"/>
      <c r="P37" s="61"/>
      <c r="Q37" s="61"/>
    </row>
    <row r="38" spans="1:17" ht="15" x14ac:dyDescent="0.2">
      <c r="A38" s="61"/>
      <c r="B38" s="61"/>
      <c r="C38" s="61"/>
      <c r="D38" s="61"/>
      <c r="E38" s="61"/>
      <c r="F38" s="61"/>
      <c r="G38" s="61"/>
      <c r="H38" s="61"/>
      <c r="I38" s="61"/>
      <c r="J38" s="61"/>
      <c r="K38" s="61"/>
      <c r="L38" s="61"/>
      <c r="M38" s="61"/>
      <c r="N38" s="61"/>
      <c r="O38" s="61"/>
      <c r="P38" s="61"/>
    </row>
    <row r="39" spans="1:17" ht="15.75" thickBot="1" x14ac:dyDescent="0.25">
      <c r="A39" s="61"/>
      <c r="B39" s="61"/>
      <c r="C39" s="61"/>
      <c r="D39" s="61"/>
      <c r="E39" s="61"/>
      <c r="F39" s="61"/>
      <c r="G39" s="61"/>
      <c r="H39" s="61"/>
      <c r="I39" s="61"/>
      <c r="J39" s="61"/>
      <c r="K39" s="61"/>
      <c r="L39" s="61"/>
      <c r="M39" s="61"/>
      <c r="N39" s="61"/>
      <c r="O39" s="61"/>
      <c r="P39" s="61"/>
      <c r="Q39" s="61"/>
    </row>
    <row r="40" spans="1:17" ht="15.75" thickBot="1" x14ac:dyDescent="0.25">
      <c r="A40" s="61"/>
      <c r="B40" s="61"/>
      <c r="C40" s="61"/>
      <c r="D40" s="61"/>
      <c r="E40" s="61"/>
      <c r="F40" s="61"/>
      <c r="G40" s="320"/>
      <c r="H40" s="338"/>
      <c r="I40" s="338"/>
      <c r="J40" s="321"/>
      <c r="K40" s="61"/>
      <c r="L40" s="61"/>
      <c r="M40" s="61"/>
      <c r="N40" s="61"/>
      <c r="O40" s="61"/>
      <c r="P40" s="61"/>
      <c r="Q40" s="61"/>
    </row>
    <row r="41" spans="1:17" ht="15" x14ac:dyDescent="0.2">
      <c r="A41" s="61"/>
      <c r="B41" s="61"/>
      <c r="C41" s="61"/>
      <c r="D41" s="61"/>
      <c r="E41" s="61"/>
      <c r="F41" s="61"/>
      <c r="G41" s="322"/>
      <c r="H41" s="322"/>
      <c r="I41" s="322"/>
      <c r="J41" s="322"/>
      <c r="K41" s="61"/>
      <c r="L41" s="61"/>
      <c r="M41" s="61"/>
      <c r="N41" s="61"/>
      <c r="O41" s="61"/>
      <c r="P41" s="61"/>
      <c r="Q41" s="61"/>
    </row>
    <row r="42" spans="1:17" ht="15.75" thickBot="1" x14ac:dyDescent="0.25">
      <c r="A42" s="61"/>
      <c r="B42" s="61"/>
      <c r="C42" s="61"/>
      <c r="D42" s="61"/>
      <c r="E42" s="61"/>
      <c r="F42" s="61"/>
      <c r="G42" s="322"/>
      <c r="H42" s="322"/>
      <c r="I42" s="322"/>
      <c r="J42" s="322"/>
      <c r="K42" s="61"/>
      <c r="L42" s="61"/>
      <c r="M42" s="61"/>
      <c r="N42" s="61"/>
      <c r="O42" s="61"/>
      <c r="P42" s="61"/>
      <c r="Q42" s="61"/>
    </row>
    <row r="43" spans="1:17" ht="15" x14ac:dyDescent="0.2">
      <c r="A43" s="61"/>
      <c r="B43" s="61"/>
      <c r="C43" s="61"/>
      <c r="D43" s="61"/>
      <c r="E43" s="61"/>
      <c r="F43" s="326"/>
      <c r="G43" s="322"/>
      <c r="H43" s="326"/>
      <c r="I43" s="322"/>
      <c r="J43" s="326"/>
      <c r="K43" s="61"/>
      <c r="L43" s="61"/>
      <c r="M43" s="61"/>
      <c r="N43" s="61"/>
      <c r="O43" s="61"/>
      <c r="P43" s="61"/>
      <c r="Q43" s="61"/>
    </row>
    <row r="44" spans="1:17" ht="15.75" thickBot="1" x14ac:dyDescent="0.25">
      <c r="A44" s="61"/>
      <c r="B44" s="61"/>
      <c r="C44" s="61"/>
      <c r="D44" s="61"/>
      <c r="E44" s="61"/>
      <c r="F44" s="327"/>
      <c r="G44" s="322"/>
      <c r="H44" s="327"/>
      <c r="I44" s="322"/>
      <c r="J44" s="327"/>
      <c r="K44" s="61"/>
      <c r="L44" s="61"/>
      <c r="M44" s="61"/>
      <c r="N44" s="61"/>
      <c r="O44" s="61"/>
      <c r="P44" s="61"/>
      <c r="Q44" s="61"/>
    </row>
    <row r="45" spans="1:17" ht="15" x14ac:dyDescent="0.2">
      <c r="A45" s="61"/>
      <c r="B45" s="61"/>
      <c r="C45" s="61"/>
      <c r="D45" s="61"/>
      <c r="E45" s="61"/>
      <c r="F45" s="322"/>
      <c r="G45" s="322"/>
      <c r="H45" s="322"/>
      <c r="I45" s="322"/>
      <c r="J45" s="322"/>
      <c r="K45" s="61"/>
      <c r="L45" s="61"/>
      <c r="M45" s="61"/>
      <c r="N45" s="61"/>
      <c r="O45" s="61"/>
      <c r="P45" s="61"/>
      <c r="Q45" s="61"/>
    </row>
    <row r="46" spans="1:17" ht="15.75" thickBot="1" x14ac:dyDescent="0.25">
      <c r="A46" s="61"/>
      <c r="B46" s="61"/>
      <c r="C46" s="61"/>
      <c r="D46" s="61"/>
      <c r="E46" s="61"/>
      <c r="F46" s="322"/>
      <c r="G46" s="336"/>
      <c r="H46" s="336"/>
      <c r="I46" s="336"/>
      <c r="J46" s="322"/>
      <c r="K46" s="61"/>
      <c r="L46" s="61"/>
      <c r="M46" s="61"/>
      <c r="N46" s="61"/>
      <c r="O46" s="61"/>
      <c r="P46" s="61"/>
      <c r="Q46" s="61"/>
    </row>
    <row r="47" spans="1:17" ht="15.75" thickBot="1" x14ac:dyDescent="0.25">
      <c r="A47" s="61"/>
      <c r="B47" s="61"/>
      <c r="C47" s="61"/>
      <c r="D47" s="61"/>
      <c r="E47" s="61"/>
      <c r="F47" s="61"/>
      <c r="G47" s="61"/>
      <c r="H47" s="61"/>
      <c r="I47" s="61"/>
      <c r="J47" s="61"/>
      <c r="K47" s="61"/>
      <c r="L47" s="61"/>
      <c r="M47" s="61"/>
      <c r="N47" s="61"/>
      <c r="O47" s="61"/>
      <c r="P47" s="61"/>
      <c r="Q47" s="61"/>
    </row>
    <row r="48" spans="1:17" ht="15" x14ac:dyDescent="0.2">
      <c r="A48" s="61"/>
      <c r="B48" s="61"/>
      <c r="C48" s="61"/>
      <c r="D48" s="61"/>
      <c r="E48" s="61"/>
      <c r="F48" s="61"/>
      <c r="G48" s="326"/>
      <c r="H48" s="326"/>
      <c r="I48" s="331"/>
      <c r="J48" s="61"/>
      <c r="K48" s="61"/>
      <c r="L48" s="61"/>
      <c r="M48" s="61"/>
      <c r="N48" s="61"/>
      <c r="O48" s="61"/>
      <c r="P48" s="61"/>
      <c r="Q48" s="61"/>
    </row>
    <row r="49" spans="1:17" ht="15.75" thickBot="1" x14ac:dyDescent="0.25">
      <c r="A49" s="61"/>
      <c r="B49" s="61"/>
      <c r="C49" s="61"/>
      <c r="D49" s="61"/>
      <c r="E49" s="61"/>
      <c r="F49" s="61"/>
      <c r="G49" s="327"/>
      <c r="H49" s="327"/>
      <c r="I49" s="329"/>
      <c r="J49" s="61"/>
      <c r="K49" s="61"/>
      <c r="L49" s="61"/>
      <c r="M49" s="61"/>
      <c r="N49" s="61"/>
      <c r="O49" s="61"/>
      <c r="P49" s="61"/>
      <c r="Q49" s="61"/>
    </row>
    <row r="50" spans="1:17" ht="15" x14ac:dyDescent="0.2">
      <c r="A50" s="6" t="s">
        <v>69</v>
      </c>
      <c r="B50" s="6"/>
      <c r="C50" s="6"/>
      <c r="D50" s="61"/>
      <c r="E50" s="61"/>
      <c r="F50" s="61"/>
      <c r="G50" s="61"/>
      <c r="H50" s="61"/>
      <c r="I50" s="61"/>
      <c r="J50" s="61"/>
      <c r="K50" s="61"/>
      <c r="L50" s="61"/>
      <c r="M50" s="61"/>
      <c r="N50" s="61"/>
      <c r="O50" s="61"/>
      <c r="P50" s="61"/>
      <c r="Q50" s="61"/>
    </row>
    <row r="51" spans="1:17" ht="15" x14ac:dyDescent="0.2">
      <c r="A51" s="6"/>
      <c r="B51" s="6"/>
      <c r="C51" s="6"/>
      <c r="D51" s="61"/>
      <c r="E51" s="61"/>
      <c r="F51" s="61"/>
      <c r="G51" s="61"/>
      <c r="H51" s="61"/>
      <c r="I51" s="61"/>
      <c r="J51" s="61"/>
      <c r="K51" s="61"/>
      <c r="L51" s="61"/>
      <c r="M51" s="61"/>
      <c r="N51" s="61"/>
      <c r="O51" s="61"/>
      <c r="P51" s="61"/>
      <c r="Q51" s="61"/>
    </row>
    <row r="52" spans="1:17" ht="15" x14ac:dyDescent="0.2">
      <c r="A52" s="61"/>
      <c r="B52" s="61"/>
      <c r="C52" s="61"/>
      <c r="D52" s="61"/>
      <c r="E52" s="61"/>
      <c r="F52" s="61"/>
      <c r="G52" s="61"/>
      <c r="H52" s="61"/>
      <c r="I52" s="61"/>
      <c r="J52" s="61"/>
      <c r="K52" s="61"/>
      <c r="L52" s="61"/>
      <c r="M52" s="61"/>
      <c r="N52" s="61"/>
      <c r="O52" s="61"/>
      <c r="P52" s="61"/>
      <c r="Q52" s="61"/>
    </row>
    <row r="53" spans="1:17" ht="15" x14ac:dyDescent="0.2">
      <c r="A53" s="61"/>
      <c r="B53" s="61"/>
      <c r="C53" s="61"/>
      <c r="D53" s="61"/>
      <c r="E53" s="61"/>
      <c r="F53" s="61"/>
      <c r="G53" s="61"/>
      <c r="H53" s="61"/>
      <c r="I53" s="61"/>
      <c r="J53" s="61"/>
      <c r="K53" s="61"/>
      <c r="L53" s="61"/>
      <c r="M53" s="61"/>
      <c r="N53" s="61"/>
      <c r="O53" s="61"/>
      <c r="P53" s="61"/>
      <c r="Q53" s="61"/>
    </row>
    <row r="54" spans="1:17" ht="15" x14ac:dyDescent="0.2">
      <c r="A54" s="61"/>
      <c r="B54" s="61"/>
      <c r="C54" s="61"/>
      <c r="D54" s="61"/>
      <c r="E54" s="61"/>
      <c r="F54" s="61"/>
      <c r="G54" s="61"/>
      <c r="H54" s="61"/>
      <c r="I54" s="61"/>
      <c r="J54" s="61"/>
      <c r="K54" s="61"/>
      <c r="L54" s="61"/>
      <c r="M54" s="61"/>
      <c r="N54" s="61"/>
      <c r="O54" s="61"/>
      <c r="P54" s="61"/>
      <c r="Q54" s="61"/>
    </row>
    <row r="55" spans="1:17" ht="15" x14ac:dyDescent="0.2">
      <c r="A55" s="61"/>
      <c r="B55" s="61"/>
      <c r="C55" s="61"/>
      <c r="D55" s="61"/>
      <c r="E55" s="61"/>
      <c r="F55" s="61"/>
      <c r="G55" s="61"/>
      <c r="H55" s="61"/>
      <c r="I55" s="61"/>
      <c r="J55" s="61"/>
      <c r="K55" s="61"/>
      <c r="L55" s="61"/>
      <c r="M55" s="61"/>
      <c r="N55" s="61"/>
      <c r="O55" s="61"/>
      <c r="P55" s="61"/>
      <c r="Q55" s="61"/>
    </row>
  </sheetData>
  <mergeCells count="6">
    <mergeCell ref="D28:E28"/>
    <mergeCell ref="F28:G28"/>
    <mergeCell ref="G1:L1"/>
    <mergeCell ref="F8:L8"/>
    <mergeCell ref="D20:E20"/>
    <mergeCell ref="F20:G20"/>
  </mergeCells>
  <pageMargins left="0.75" right="0.75" top="1" bottom="1" header="0" footer="0"/>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2"/>
  <sheetViews>
    <sheetView workbookViewId="0">
      <selection sqref="A1:X1"/>
    </sheetView>
  </sheetViews>
  <sheetFormatPr baseColWidth="10" defaultRowHeight="12.75" x14ac:dyDescent="0.2"/>
  <cols>
    <col min="1" max="1" width="20.28515625" customWidth="1"/>
    <col min="2" max="2" width="4.7109375" customWidth="1"/>
    <col min="3" max="3" width="4.140625" customWidth="1"/>
    <col min="4" max="6" width="4.42578125" customWidth="1"/>
    <col min="7" max="8" width="5.7109375" customWidth="1"/>
    <col min="9" max="10" width="4.85546875" customWidth="1"/>
    <col min="11" max="12" width="5" customWidth="1"/>
    <col min="13" max="14" width="5.7109375" customWidth="1"/>
    <col min="15" max="15" width="5" customWidth="1"/>
    <col min="16" max="16" width="4.28515625" customWidth="1"/>
    <col min="17" max="18" width="5" customWidth="1"/>
    <col min="19" max="19" width="4.42578125" customWidth="1"/>
    <col min="20" max="20" width="4.85546875" customWidth="1"/>
    <col min="21" max="21" width="3.7109375" customWidth="1"/>
    <col min="22" max="22" width="4.28515625" customWidth="1"/>
    <col min="23" max="23" width="4" customWidth="1"/>
    <col min="24" max="24" width="6" customWidth="1"/>
  </cols>
  <sheetData>
    <row r="1" spans="1:25" x14ac:dyDescent="0.2">
      <c r="A1" s="434" t="s">
        <v>169</v>
      </c>
      <c r="B1" s="434"/>
      <c r="C1" s="434"/>
      <c r="D1" s="434"/>
      <c r="E1" s="434"/>
      <c r="F1" s="434"/>
      <c r="G1" s="434"/>
      <c r="H1" s="434"/>
      <c r="I1" s="434"/>
      <c r="J1" s="434"/>
      <c r="K1" s="434"/>
      <c r="L1" s="434"/>
      <c r="M1" s="434"/>
      <c r="N1" s="434"/>
      <c r="O1" s="434"/>
      <c r="P1" s="434"/>
      <c r="Q1" s="434"/>
      <c r="R1" s="434"/>
      <c r="S1" s="434"/>
      <c r="T1" s="434"/>
      <c r="U1" s="434"/>
      <c r="V1" s="434"/>
      <c r="W1" s="434"/>
      <c r="X1" s="434"/>
    </row>
    <row r="2" spans="1:25" x14ac:dyDescent="0.2">
      <c r="A2" s="434"/>
      <c r="B2" s="434"/>
      <c r="C2" s="434"/>
      <c r="D2" s="434"/>
      <c r="E2" s="434"/>
      <c r="F2" s="434"/>
      <c r="G2" s="434"/>
      <c r="H2" s="434"/>
      <c r="I2" s="434"/>
      <c r="J2" s="434"/>
      <c r="K2" s="434"/>
      <c r="L2" s="9"/>
    </row>
    <row r="3" spans="1:25" x14ac:dyDescent="0.2">
      <c r="A3" s="434" t="s">
        <v>321</v>
      </c>
      <c r="B3" s="434"/>
      <c r="C3" s="434"/>
      <c r="D3" s="434"/>
      <c r="E3" s="434"/>
      <c r="F3" s="434"/>
      <c r="G3" s="434"/>
      <c r="H3" s="434"/>
      <c r="I3" s="434"/>
      <c r="J3" s="434"/>
      <c r="K3" s="434"/>
      <c r="L3" s="434"/>
      <c r="M3" s="434"/>
      <c r="N3" s="434"/>
      <c r="O3" s="434"/>
      <c r="P3" s="434"/>
      <c r="Q3" s="434"/>
      <c r="R3" s="434"/>
      <c r="S3" s="434"/>
      <c r="T3" s="434"/>
      <c r="U3" s="434"/>
      <c r="V3" s="434"/>
      <c r="W3" s="434"/>
      <c r="X3" s="434"/>
    </row>
    <row r="4" spans="1:25" x14ac:dyDescent="0.2">
      <c r="A4" s="9"/>
      <c r="B4" s="9"/>
      <c r="C4" s="9"/>
      <c r="E4" s="9"/>
      <c r="F4" s="9"/>
      <c r="G4" s="9"/>
      <c r="H4" s="9"/>
      <c r="I4" s="9"/>
      <c r="J4" s="9"/>
      <c r="K4" s="9"/>
      <c r="L4" s="9"/>
    </row>
    <row r="5" spans="1:25" x14ac:dyDescent="0.2">
      <c r="A5" s="434" t="s">
        <v>121</v>
      </c>
      <c r="B5" s="434"/>
      <c r="C5" s="434"/>
      <c r="D5" s="434"/>
      <c r="E5" s="434"/>
      <c r="F5" s="434"/>
      <c r="G5" s="434"/>
      <c r="H5" s="434"/>
      <c r="I5" s="434"/>
      <c r="J5" s="434"/>
      <c r="K5" s="434"/>
      <c r="L5" s="434"/>
      <c r="M5" s="434"/>
      <c r="N5" s="434"/>
      <c r="O5" s="434"/>
      <c r="P5" s="434"/>
      <c r="Q5" s="434"/>
      <c r="R5" s="434"/>
      <c r="S5" s="434"/>
      <c r="T5" s="434"/>
      <c r="U5" s="434"/>
      <c r="V5" s="434"/>
      <c r="W5" s="434"/>
      <c r="X5" s="434"/>
    </row>
    <row r="6" spans="1:25" x14ac:dyDescent="0.2">
      <c r="A6" s="469" t="s">
        <v>316</v>
      </c>
      <c r="B6" s="469"/>
      <c r="C6" s="469"/>
      <c r="D6" s="469"/>
      <c r="E6" s="469"/>
      <c r="F6" s="469"/>
      <c r="G6" s="469"/>
      <c r="H6" s="469"/>
      <c r="I6" s="469"/>
      <c r="J6" s="469"/>
      <c r="K6" s="469"/>
      <c r="L6" s="469"/>
      <c r="M6" s="469"/>
      <c r="N6" s="469"/>
      <c r="O6" s="469"/>
      <c r="P6" s="469"/>
      <c r="Q6" s="469"/>
      <c r="R6" s="469"/>
      <c r="S6" s="469"/>
      <c r="T6" s="469"/>
      <c r="U6" s="469"/>
      <c r="V6" s="469"/>
      <c r="W6" s="469"/>
      <c r="X6" s="469"/>
    </row>
    <row r="7" spans="1:25" x14ac:dyDescent="0.2">
      <c r="A7" s="469"/>
      <c r="B7" s="469"/>
      <c r="C7" s="469"/>
      <c r="D7" s="469"/>
      <c r="E7" s="469"/>
      <c r="F7" s="469"/>
      <c r="G7" s="469"/>
      <c r="H7" s="469"/>
      <c r="I7" s="469"/>
      <c r="J7" s="469"/>
      <c r="K7" s="469"/>
      <c r="L7" s="469"/>
      <c r="M7" s="469"/>
      <c r="N7" s="469"/>
      <c r="O7" s="469"/>
      <c r="P7" s="469"/>
      <c r="Q7" s="469"/>
      <c r="R7" s="469"/>
      <c r="S7" s="469"/>
      <c r="T7" s="469"/>
      <c r="U7" s="469"/>
      <c r="V7" s="469"/>
      <c r="W7" s="469"/>
      <c r="X7" s="469"/>
    </row>
    <row r="8" spans="1:25" x14ac:dyDescent="0.2">
      <c r="A8" s="246" t="s">
        <v>46</v>
      </c>
      <c r="B8" s="266" t="s">
        <v>48</v>
      </c>
      <c r="C8" s="267"/>
      <c r="D8" s="268" t="s">
        <v>51</v>
      </c>
      <c r="E8" s="266"/>
      <c r="F8" s="480" t="s">
        <v>52</v>
      </c>
      <c r="G8" s="481"/>
      <c r="H8" s="482" t="s">
        <v>53</v>
      </c>
      <c r="I8" s="483"/>
      <c r="J8" s="482" t="s">
        <v>54</v>
      </c>
      <c r="K8" s="484"/>
      <c r="L8" s="482" t="s">
        <v>55</v>
      </c>
      <c r="M8" s="484"/>
      <c r="N8" s="480" t="s">
        <v>56</v>
      </c>
      <c r="O8" s="485"/>
      <c r="P8" s="269" t="s">
        <v>57</v>
      </c>
      <c r="Q8" s="118"/>
      <c r="R8" s="268" t="s">
        <v>58</v>
      </c>
      <c r="S8" s="267"/>
      <c r="T8" s="268" t="s">
        <v>117</v>
      </c>
      <c r="U8" s="267"/>
      <c r="V8" s="268" t="s">
        <v>118</v>
      </c>
      <c r="W8" s="117"/>
      <c r="X8" s="121" t="s">
        <v>205</v>
      </c>
    </row>
    <row r="9" spans="1:25" x14ac:dyDescent="0.2">
      <c r="A9" s="270" t="s">
        <v>47</v>
      </c>
      <c r="B9" s="43" t="s">
        <v>49</v>
      </c>
      <c r="C9" s="43" t="s">
        <v>50</v>
      </c>
      <c r="D9" s="43" t="s">
        <v>49</v>
      </c>
      <c r="E9" s="43" t="s">
        <v>120</v>
      </c>
      <c r="F9" s="43" t="s">
        <v>49</v>
      </c>
      <c r="G9" s="43" t="s">
        <v>50</v>
      </c>
      <c r="H9" s="43" t="s">
        <v>49</v>
      </c>
      <c r="I9" s="43" t="s">
        <v>50</v>
      </c>
      <c r="J9" s="43" t="s">
        <v>49</v>
      </c>
      <c r="K9" s="43" t="s">
        <v>119</v>
      </c>
      <c r="L9" s="43" t="s">
        <v>49</v>
      </c>
      <c r="M9" s="43" t="s">
        <v>119</v>
      </c>
      <c r="N9" s="43" t="s">
        <v>49</v>
      </c>
      <c r="O9" s="43" t="s">
        <v>119</v>
      </c>
      <c r="P9" s="43" t="s">
        <v>49</v>
      </c>
      <c r="Q9" s="43" t="s">
        <v>119</v>
      </c>
      <c r="R9" s="43" t="s">
        <v>49</v>
      </c>
      <c r="S9" s="43" t="s">
        <v>119</v>
      </c>
      <c r="T9" s="43" t="s">
        <v>49</v>
      </c>
      <c r="U9" s="43" t="s">
        <v>119</v>
      </c>
      <c r="V9" s="43" t="s">
        <v>49</v>
      </c>
      <c r="W9" s="265" t="s">
        <v>119</v>
      </c>
      <c r="X9" s="97"/>
    </row>
    <row r="10" spans="1:25" x14ac:dyDescent="0.2">
      <c r="A10" s="43" t="s">
        <v>309</v>
      </c>
      <c r="B10" s="43"/>
      <c r="C10" s="43">
        <v>1</v>
      </c>
      <c r="D10" s="43">
        <v>1</v>
      </c>
      <c r="E10" s="43"/>
      <c r="F10" s="43">
        <v>1</v>
      </c>
      <c r="G10" s="43"/>
      <c r="H10" s="43"/>
      <c r="I10" s="43">
        <v>1</v>
      </c>
      <c r="J10" s="43">
        <v>1</v>
      </c>
      <c r="K10" s="43"/>
      <c r="L10" s="43"/>
      <c r="M10" s="43"/>
      <c r="N10" s="43">
        <v>1</v>
      </c>
      <c r="O10" s="43"/>
      <c r="P10" s="43"/>
      <c r="Q10" s="43"/>
      <c r="R10" s="43"/>
      <c r="S10" s="43"/>
      <c r="T10" s="43">
        <v>1</v>
      </c>
      <c r="U10" s="43"/>
      <c r="V10" s="43"/>
      <c r="W10" s="43"/>
      <c r="X10" s="273">
        <f>SUM(B10:W10)</f>
        <v>7</v>
      </c>
    </row>
    <row r="11" spans="1:25" x14ac:dyDescent="0.2">
      <c r="A11" s="43" t="s">
        <v>310</v>
      </c>
      <c r="B11" s="43">
        <v>1</v>
      </c>
      <c r="C11" s="43"/>
      <c r="D11" s="43">
        <v>1</v>
      </c>
      <c r="E11" s="43"/>
      <c r="F11" s="43"/>
      <c r="G11" s="43">
        <v>1</v>
      </c>
      <c r="H11" s="43">
        <v>1</v>
      </c>
      <c r="I11" s="43"/>
      <c r="J11" s="43"/>
      <c r="K11" s="43"/>
      <c r="L11" s="43"/>
      <c r="M11" s="43"/>
      <c r="N11" s="43"/>
      <c r="O11" s="43"/>
      <c r="P11" s="43"/>
      <c r="Q11" s="43"/>
      <c r="R11" s="43"/>
      <c r="S11" s="43"/>
      <c r="T11" s="43"/>
      <c r="U11" s="43"/>
      <c r="V11" s="43"/>
      <c r="W11" s="43"/>
      <c r="X11" s="43">
        <f>SUM(B11:W11)</f>
        <v>4</v>
      </c>
    </row>
    <row r="12" spans="1:25" x14ac:dyDescent="0.2">
      <c r="A12" s="43" t="s">
        <v>315</v>
      </c>
      <c r="B12" s="43">
        <v>1</v>
      </c>
      <c r="C12" s="43"/>
      <c r="D12" s="43">
        <v>1</v>
      </c>
      <c r="E12" s="43"/>
      <c r="F12" s="43"/>
      <c r="G12" s="43"/>
      <c r="H12" s="43">
        <v>1</v>
      </c>
      <c r="I12" s="43"/>
      <c r="J12" s="43">
        <v>1</v>
      </c>
      <c r="K12" s="43"/>
      <c r="L12" s="43"/>
      <c r="M12" s="43"/>
      <c r="N12" s="43"/>
      <c r="O12" s="43"/>
      <c r="P12" s="43"/>
      <c r="Q12" s="43"/>
      <c r="R12" s="43">
        <v>1</v>
      </c>
      <c r="S12" s="43"/>
      <c r="T12" s="43"/>
      <c r="U12" s="43"/>
      <c r="V12" s="43"/>
      <c r="W12" s="43"/>
      <c r="X12" s="43">
        <v>0</v>
      </c>
    </row>
    <row r="13" spans="1:25" x14ac:dyDescent="0.2">
      <c r="A13" s="43" t="s">
        <v>312</v>
      </c>
      <c r="B13" s="43"/>
      <c r="C13" s="43">
        <v>1</v>
      </c>
      <c r="D13" s="43"/>
      <c r="E13" s="43">
        <v>1</v>
      </c>
      <c r="F13" s="43"/>
      <c r="G13" s="43"/>
      <c r="H13" s="43"/>
      <c r="I13" s="43">
        <v>1</v>
      </c>
      <c r="J13" s="43">
        <v>1</v>
      </c>
      <c r="K13" s="43"/>
      <c r="L13" s="43"/>
      <c r="M13" s="43"/>
      <c r="N13" s="43"/>
      <c r="O13" s="43"/>
      <c r="P13" s="43"/>
      <c r="Q13" s="43"/>
      <c r="R13" s="43"/>
      <c r="S13" s="43"/>
      <c r="T13" s="43"/>
      <c r="U13" s="43"/>
      <c r="V13" s="43">
        <v>1</v>
      </c>
      <c r="W13" s="43"/>
      <c r="X13" s="43">
        <f>SUM(B13:W13)</f>
        <v>5</v>
      </c>
    </row>
    <row r="14" spans="1:25" x14ac:dyDescent="0.2">
      <c r="A14" s="43" t="s">
        <v>313</v>
      </c>
      <c r="B14" s="43"/>
      <c r="C14" s="43">
        <v>1</v>
      </c>
      <c r="D14" s="43"/>
      <c r="E14" s="43">
        <v>1</v>
      </c>
      <c r="F14" s="43"/>
      <c r="G14" s="43"/>
      <c r="H14" s="43"/>
      <c r="I14" s="43">
        <v>1</v>
      </c>
      <c r="J14" s="43">
        <v>1</v>
      </c>
      <c r="K14" s="43"/>
      <c r="L14" s="43"/>
      <c r="M14" s="43"/>
      <c r="N14" s="43"/>
      <c r="O14" s="43"/>
      <c r="P14" s="43"/>
      <c r="Q14" s="43"/>
      <c r="R14" s="43"/>
      <c r="S14" s="43"/>
      <c r="T14" s="43"/>
      <c r="U14" s="43"/>
      <c r="V14" s="43"/>
      <c r="W14" s="43"/>
      <c r="X14" s="43">
        <f>SUM(B14:W14)</f>
        <v>4</v>
      </c>
    </row>
    <row r="15" spans="1:25" x14ac:dyDescent="0.2">
      <c r="A15" s="43" t="s">
        <v>325</v>
      </c>
      <c r="B15" s="43">
        <v>4</v>
      </c>
      <c r="C15" s="43">
        <v>8</v>
      </c>
      <c r="D15" s="43">
        <v>1</v>
      </c>
      <c r="E15" s="43">
        <v>1</v>
      </c>
      <c r="F15" s="43">
        <v>2</v>
      </c>
      <c r="G15" s="43"/>
      <c r="H15" s="43">
        <v>4</v>
      </c>
      <c r="I15" s="43"/>
      <c r="J15" s="43">
        <v>13</v>
      </c>
      <c r="K15" s="43"/>
      <c r="L15" s="43">
        <v>2</v>
      </c>
      <c r="M15" s="43"/>
      <c r="N15" s="43">
        <v>3</v>
      </c>
      <c r="O15" s="43"/>
      <c r="P15" s="43">
        <v>2</v>
      </c>
      <c r="Q15" s="43"/>
      <c r="R15" s="43">
        <v>2</v>
      </c>
      <c r="S15" s="43"/>
      <c r="T15" s="43">
        <v>1</v>
      </c>
      <c r="U15" s="43"/>
      <c r="V15" s="43">
        <v>18</v>
      </c>
      <c r="W15" s="43"/>
      <c r="X15" s="43">
        <v>0</v>
      </c>
      <c r="Y15">
        <f>SUM(B15:X15)</f>
        <v>61</v>
      </c>
    </row>
    <row r="16" spans="1:25" x14ac:dyDescent="0.2">
      <c r="A16" s="43" t="s">
        <v>62</v>
      </c>
      <c r="B16" s="43"/>
      <c r="C16" s="43"/>
      <c r="D16" s="43"/>
      <c r="E16" s="43"/>
      <c r="F16" s="43"/>
      <c r="G16" s="43"/>
      <c r="H16" s="43"/>
      <c r="I16" s="43"/>
      <c r="J16" s="43">
        <v>1</v>
      </c>
      <c r="K16" s="43"/>
      <c r="L16" s="43"/>
      <c r="M16" s="43"/>
      <c r="N16" s="43"/>
      <c r="O16" s="43"/>
      <c r="P16" s="43"/>
      <c r="Q16" s="43"/>
      <c r="R16" s="43"/>
      <c r="S16" s="43"/>
      <c r="T16" s="43"/>
      <c r="U16" s="43"/>
      <c r="V16" s="43"/>
      <c r="W16" s="43"/>
      <c r="X16" s="43"/>
    </row>
    <row r="17" spans="1:24" x14ac:dyDescent="0.2">
      <c r="A17" s="43" t="s">
        <v>326</v>
      </c>
      <c r="B17" s="43"/>
      <c r="C17" s="43"/>
      <c r="D17" s="43"/>
      <c r="E17" s="43"/>
      <c r="F17" s="43"/>
      <c r="G17" s="43"/>
      <c r="H17" s="43"/>
      <c r="I17" s="43">
        <v>1</v>
      </c>
      <c r="J17" s="43"/>
      <c r="K17" s="43"/>
      <c r="L17" s="43"/>
      <c r="M17" s="43"/>
      <c r="N17" s="43"/>
      <c r="O17" s="43"/>
      <c r="P17" s="43"/>
      <c r="Q17" s="43"/>
      <c r="R17" s="43"/>
      <c r="S17" s="43"/>
      <c r="T17" s="43"/>
      <c r="U17" s="43"/>
      <c r="V17" s="43"/>
      <c r="W17" s="43"/>
      <c r="X17" s="43"/>
    </row>
    <row r="18" spans="1:24" x14ac:dyDescent="0.2">
      <c r="A18" s="43" t="s">
        <v>314</v>
      </c>
      <c r="B18" s="43"/>
      <c r="C18" s="43"/>
      <c r="D18" s="43"/>
      <c r="E18" s="43"/>
      <c r="F18" s="43"/>
      <c r="G18" s="43"/>
      <c r="H18" s="43"/>
      <c r="I18" s="43"/>
      <c r="J18" s="43">
        <v>1</v>
      </c>
      <c r="K18" s="43"/>
      <c r="L18" s="43"/>
      <c r="M18" s="43"/>
      <c r="N18" s="43"/>
      <c r="O18" s="43"/>
      <c r="P18" s="43"/>
      <c r="Q18" s="43"/>
      <c r="R18" s="43"/>
      <c r="S18" s="43"/>
      <c r="T18" s="43"/>
      <c r="U18" s="43"/>
      <c r="V18" s="43"/>
      <c r="W18" s="43"/>
      <c r="X18" s="43"/>
    </row>
    <row r="19" spans="1:24" x14ac:dyDescent="0.2">
      <c r="A19" s="43" t="s">
        <v>311</v>
      </c>
      <c r="B19" s="43">
        <v>1</v>
      </c>
      <c r="C19" s="43"/>
      <c r="D19" s="43"/>
      <c r="E19" s="43"/>
      <c r="F19" s="43"/>
      <c r="G19" s="43"/>
      <c r="H19" s="43"/>
      <c r="I19" s="43"/>
      <c r="J19" s="43">
        <v>1</v>
      </c>
      <c r="K19" s="43"/>
      <c r="L19" s="43"/>
      <c r="M19" s="43"/>
      <c r="N19" s="43"/>
      <c r="O19" s="43"/>
      <c r="P19" s="43"/>
      <c r="Q19" s="43"/>
      <c r="R19" s="43"/>
      <c r="S19" s="43"/>
      <c r="T19" s="43"/>
      <c r="U19" s="43"/>
      <c r="V19" s="43"/>
      <c r="W19" s="43"/>
      <c r="X19" s="43"/>
    </row>
    <row r="20" spans="1:24" x14ac:dyDescent="0.2">
      <c r="A20" s="271" t="s">
        <v>205</v>
      </c>
      <c r="B20" s="43">
        <f>SUM(B10:B15)</f>
        <v>6</v>
      </c>
      <c r="C20" s="43">
        <f>SUM(C10:C15)</f>
        <v>11</v>
      </c>
      <c r="D20" s="43">
        <f>SUM(D10:D15)</f>
        <v>4</v>
      </c>
      <c r="E20" s="43">
        <f t="shared" ref="E20:W20" si="0">SUM(E10:E15)</f>
        <v>3</v>
      </c>
      <c r="F20" s="43">
        <f t="shared" si="0"/>
        <v>3</v>
      </c>
      <c r="G20" s="43">
        <f t="shared" si="0"/>
        <v>1</v>
      </c>
      <c r="H20" s="43">
        <f t="shared" si="0"/>
        <v>6</v>
      </c>
      <c r="I20" s="43">
        <f t="shared" si="0"/>
        <v>3</v>
      </c>
      <c r="J20" s="43">
        <f t="shared" si="0"/>
        <v>17</v>
      </c>
      <c r="K20" s="43">
        <f t="shared" si="0"/>
        <v>0</v>
      </c>
      <c r="L20" s="43">
        <f t="shared" si="0"/>
        <v>2</v>
      </c>
      <c r="M20" s="43">
        <f t="shared" si="0"/>
        <v>0</v>
      </c>
      <c r="N20" s="43">
        <f t="shared" si="0"/>
        <v>4</v>
      </c>
      <c r="O20" s="43">
        <f t="shared" si="0"/>
        <v>0</v>
      </c>
      <c r="P20" s="43">
        <f t="shared" si="0"/>
        <v>2</v>
      </c>
      <c r="Q20" s="43">
        <f t="shared" si="0"/>
        <v>0</v>
      </c>
      <c r="R20" s="43">
        <f t="shared" si="0"/>
        <v>3</v>
      </c>
      <c r="S20" s="43">
        <f t="shared" si="0"/>
        <v>0</v>
      </c>
      <c r="T20" s="43">
        <f t="shared" si="0"/>
        <v>2</v>
      </c>
      <c r="U20" s="43">
        <f t="shared" si="0"/>
        <v>0</v>
      </c>
      <c r="V20" s="43">
        <f t="shared" si="0"/>
        <v>19</v>
      </c>
      <c r="W20" s="43">
        <f t="shared" si="0"/>
        <v>0</v>
      </c>
      <c r="X20" s="43">
        <v>27</v>
      </c>
    </row>
    <row r="21" spans="1:24" x14ac:dyDescent="0.2">
      <c r="A21" s="272"/>
      <c r="B21" s="1"/>
      <c r="C21" s="1"/>
      <c r="D21" s="1"/>
      <c r="E21" s="1"/>
      <c r="F21" s="1"/>
      <c r="G21" s="1"/>
      <c r="H21" s="1"/>
      <c r="I21" s="1"/>
      <c r="J21" s="1"/>
      <c r="K21" s="1"/>
      <c r="L21" s="1"/>
      <c r="M21" s="1"/>
      <c r="N21" s="1"/>
      <c r="O21" s="1"/>
      <c r="P21" s="1"/>
      <c r="Q21" s="1"/>
      <c r="R21" s="1"/>
      <c r="S21" s="1"/>
      <c r="T21" s="1"/>
      <c r="U21" s="1"/>
      <c r="V21" s="1"/>
      <c r="W21" s="1"/>
      <c r="X21" s="1"/>
    </row>
    <row r="22" spans="1:24" x14ac:dyDescent="0.2">
      <c r="A22" s="272"/>
      <c r="B22" s="1"/>
      <c r="C22" s="1"/>
      <c r="D22" s="1"/>
      <c r="E22" s="1"/>
      <c r="F22" s="1"/>
      <c r="G22" s="1"/>
      <c r="H22" s="1"/>
      <c r="I22" s="1"/>
      <c r="J22" s="1"/>
      <c r="K22" s="1"/>
      <c r="L22" s="1"/>
      <c r="M22" s="1"/>
      <c r="N22" s="1"/>
      <c r="O22" s="1"/>
      <c r="P22" s="1"/>
      <c r="Q22" s="1"/>
      <c r="R22" s="1"/>
      <c r="S22" s="1"/>
      <c r="T22" s="1"/>
      <c r="U22" s="1"/>
      <c r="V22" s="1"/>
      <c r="W22" s="1"/>
      <c r="X22" s="1"/>
    </row>
    <row r="23" spans="1:24" x14ac:dyDescent="0.2">
      <c r="A23" s="272"/>
      <c r="B23" s="1"/>
      <c r="C23" s="1"/>
      <c r="D23" s="1"/>
      <c r="E23" s="1"/>
      <c r="F23" s="1"/>
      <c r="G23" s="1"/>
      <c r="H23" s="1"/>
      <c r="I23" s="1"/>
      <c r="J23" s="1"/>
      <c r="K23" s="1"/>
      <c r="L23" s="1"/>
      <c r="M23" s="1"/>
      <c r="N23" s="1"/>
      <c r="O23" s="1"/>
      <c r="P23" s="1"/>
      <c r="Q23" s="1"/>
      <c r="R23" s="1"/>
      <c r="S23" s="1"/>
      <c r="T23" s="1"/>
      <c r="U23" s="1"/>
      <c r="V23" s="1"/>
      <c r="W23" s="1"/>
      <c r="X23" s="1"/>
    </row>
    <row r="24" spans="1:24" x14ac:dyDescent="0.2">
      <c r="A24" s="272"/>
      <c r="B24" s="1"/>
      <c r="C24" s="1"/>
      <c r="D24" s="1"/>
      <c r="E24" s="1"/>
      <c r="F24" s="1"/>
      <c r="G24" s="1"/>
      <c r="H24" s="1"/>
      <c r="I24" s="1"/>
      <c r="J24" s="1"/>
      <c r="K24" s="1"/>
      <c r="L24" s="1"/>
      <c r="M24" s="1"/>
      <c r="N24" s="1"/>
      <c r="O24" s="1"/>
      <c r="P24" s="1"/>
      <c r="Q24" s="1"/>
      <c r="R24" s="1"/>
      <c r="S24" s="1"/>
      <c r="T24" s="1"/>
      <c r="U24" s="1"/>
      <c r="V24" s="1"/>
      <c r="W24" s="1"/>
      <c r="X24" s="1"/>
    </row>
    <row r="25" spans="1:24" x14ac:dyDescent="0.2">
      <c r="A25" s="272"/>
      <c r="B25" s="1"/>
      <c r="C25" s="1"/>
      <c r="D25" s="1"/>
      <c r="E25" s="1"/>
      <c r="F25" s="1"/>
      <c r="G25" s="1"/>
      <c r="H25" s="1"/>
      <c r="I25" s="1"/>
      <c r="J25" s="1"/>
      <c r="K25" s="1"/>
      <c r="L25" s="1"/>
      <c r="M25" s="1"/>
      <c r="N25" s="1"/>
      <c r="O25" s="1"/>
      <c r="P25" s="1"/>
      <c r="Q25" s="1"/>
      <c r="R25" s="1"/>
      <c r="S25" s="1"/>
      <c r="T25" s="1"/>
      <c r="U25" s="1"/>
      <c r="V25" s="1"/>
      <c r="W25" s="1"/>
      <c r="X25" s="1"/>
    </row>
    <row r="26" spans="1:24" x14ac:dyDescent="0.2">
      <c r="A26" s="272"/>
      <c r="B26" s="1"/>
      <c r="C26" s="1"/>
      <c r="D26" s="1"/>
      <c r="E26" s="1"/>
      <c r="F26" s="1"/>
      <c r="G26" s="1"/>
      <c r="H26" s="1"/>
      <c r="I26" s="1"/>
      <c r="J26" s="1"/>
      <c r="K26" s="1"/>
      <c r="L26" s="1"/>
      <c r="M26" s="1"/>
      <c r="N26" s="1"/>
      <c r="O26" s="1"/>
      <c r="P26" s="1"/>
      <c r="Q26" s="1"/>
      <c r="R26" s="1"/>
      <c r="S26" s="1"/>
      <c r="T26" s="1"/>
      <c r="U26" s="1"/>
      <c r="V26" s="1"/>
      <c r="W26" s="1"/>
      <c r="X26" s="1"/>
    </row>
    <row r="27" spans="1:24" x14ac:dyDescent="0.2">
      <c r="A27" s="272"/>
      <c r="B27" s="1"/>
      <c r="C27" s="1"/>
      <c r="D27" s="1"/>
      <c r="E27" s="1"/>
      <c r="F27" s="1"/>
      <c r="G27" s="1"/>
      <c r="H27" s="1"/>
      <c r="I27" s="1"/>
      <c r="J27" s="1"/>
      <c r="K27" s="1"/>
      <c r="L27" s="1"/>
      <c r="M27" s="1"/>
      <c r="N27" s="1"/>
      <c r="O27" s="1"/>
      <c r="P27" s="1"/>
      <c r="Q27" s="1"/>
      <c r="R27" s="1"/>
      <c r="S27" s="1"/>
      <c r="T27" s="1"/>
      <c r="U27" s="1"/>
      <c r="V27" s="1"/>
      <c r="W27" s="1"/>
      <c r="X27" s="1"/>
    </row>
    <row r="28" spans="1:24" x14ac:dyDescent="0.2">
      <c r="A28" s="272"/>
      <c r="B28" s="1"/>
      <c r="C28" s="1"/>
      <c r="D28" s="1"/>
      <c r="E28" s="1"/>
      <c r="F28" s="1"/>
      <c r="G28" s="1"/>
      <c r="H28" s="1"/>
      <c r="I28" s="1"/>
      <c r="J28" s="1"/>
      <c r="K28" s="1"/>
      <c r="L28" s="1"/>
      <c r="M28" s="1"/>
      <c r="N28" s="1"/>
      <c r="O28" s="1"/>
      <c r="P28" s="1"/>
      <c r="Q28" s="1"/>
      <c r="R28" s="1"/>
      <c r="S28" s="1"/>
      <c r="T28" s="1"/>
      <c r="U28" s="1"/>
      <c r="V28" s="1"/>
      <c r="W28" s="1"/>
      <c r="X28" s="1"/>
    </row>
    <row r="29" spans="1:24" x14ac:dyDescent="0.2">
      <c r="A29" s="272"/>
      <c r="B29" s="1"/>
      <c r="C29" s="1"/>
      <c r="D29" s="1"/>
      <c r="E29" s="1"/>
      <c r="F29" s="1"/>
      <c r="G29" s="1"/>
      <c r="H29" s="1"/>
      <c r="I29" s="1"/>
      <c r="J29" s="1"/>
      <c r="K29" s="1"/>
      <c r="L29" s="1"/>
      <c r="M29" s="1"/>
      <c r="N29" s="1"/>
      <c r="O29" s="1"/>
      <c r="P29" s="1"/>
      <c r="Q29" s="1"/>
      <c r="R29" s="1"/>
      <c r="S29" s="1"/>
      <c r="T29" s="1"/>
      <c r="U29" s="1"/>
      <c r="V29" s="1"/>
      <c r="W29" s="1"/>
      <c r="X29" s="1"/>
    </row>
    <row r="30" spans="1:24" x14ac:dyDescent="0.2">
      <c r="A30" s="272"/>
      <c r="B30" s="1"/>
      <c r="C30" s="1"/>
      <c r="D30" s="1"/>
      <c r="E30" s="1"/>
      <c r="F30" s="1"/>
      <c r="G30" s="1"/>
      <c r="H30" s="1"/>
      <c r="I30" s="1"/>
      <c r="J30" s="1"/>
      <c r="K30" s="1"/>
      <c r="L30" s="1"/>
      <c r="M30" s="1"/>
      <c r="N30" s="1"/>
      <c r="O30" s="1"/>
      <c r="P30" s="1"/>
      <c r="Q30" s="1"/>
      <c r="R30" s="1"/>
      <c r="S30" s="1"/>
      <c r="T30" s="1"/>
      <c r="U30" s="1"/>
      <c r="V30" s="1"/>
      <c r="W30" s="1"/>
      <c r="X30" s="1"/>
    </row>
    <row r="31" spans="1:24" x14ac:dyDescent="0.2">
      <c r="A31" s="272"/>
      <c r="B31" s="1"/>
      <c r="C31" s="1"/>
      <c r="D31" s="1"/>
      <c r="E31" s="1"/>
      <c r="F31" s="1"/>
      <c r="G31" s="1"/>
      <c r="H31" s="1"/>
      <c r="I31" s="1"/>
      <c r="J31" s="1"/>
      <c r="K31" s="1"/>
      <c r="L31" s="1"/>
      <c r="M31" s="1"/>
      <c r="N31" s="1"/>
      <c r="O31" s="1"/>
      <c r="P31" s="1"/>
      <c r="Q31" s="1"/>
      <c r="R31" s="1"/>
      <c r="S31" s="1"/>
      <c r="T31" s="1"/>
      <c r="U31" s="1"/>
      <c r="V31" s="1"/>
      <c r="W31" s="1"/>
      <c r="X31" s="1"/>
    </row>
    <row r="32" spans="1:24" x14ac:dyDescent="0.2">
      <c r="A32" s="272"/>
      <c r="B32" s="1"/>
      <c r="C32" s="1"/>
      <c r="D32" s="1"/>
      <c r="E32" s="1"/>
      <c r="F32" s="1"/>
      <c r="G32" s="1"/>
      <c r="H32" s="1"/>
      <c r="I32" s="1"/>
      <c r="J32" s="1"/>
      <c r="K32" s="1"/>
      <c r="L32" s="1"/>
      <c r="M32" s="1"/>
      <c r="N32" s="1"/>
      <c r="O32" s="1"/>
      <c r="P32" s="1"/>
      <c r="Q32" s="1"/>
      <c r="R32" s="1"/>
      <c r="S32" s="1"/>
      <c r="T32" s="1"/>
      <c r="U32" s="1"/>
      <c r="V32" s="1"/>
      <c r="W32" s="1"/>
      <c r="X32" s="1"/>
    </row>
    <row r="34" spans="1:47" x14ac:dyDescent="0.2">
      <c r="A34" s="59" t="s">
        <v>323</v>
      </c>
    </row>
    <row r="35" spans="1:47" x14ac:dyDescent="0.2">
      <c r="A35" s="59" t="s">
        <v>320</v>
      </c>
    </row>
    <row r="36" spans="1:47"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row>
    <row r="37" spans="1:47"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row>
    <row r="38" spans="1:47"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row>
    <row r="39" spans="1:47"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row>
    <row r="40" spans="1:47"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row>
    <row r="41" spans="1:47"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row>
    <row r="42" spans="1:47"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row>
  </sheetData>
  <mergeCells count="11">
    <mergeCell ref="N8:O8"/>
    <mergeCell ref="F8:G8"/>
    <mergeCell ref="H8:I8"/>
    <mergeCell ref="A1:X1"/>
    <mergeCell ref="A3:X3"/>
    <mergeCell ref="A5:X5"/>
    <mergeCell ref="A7:X7"/>
    <mergeCell ref="A6:X6"/>
    <mergeCell ref="J8:K8"/>
    <mergeCell ref="A2:K2"/>
    <mergeCell ref="L8:M8"/>
  </mergeCells>
  <printOptions horizontalCentered="1" verticalCentered="1"/>
  <pageMargins left="0.39370078740157483" right="0.75" top="0.31496062992125984" bottom="1" header="0" footer="0"/>
  <pageSetup scale="95" orientation="landscape" horizontalDpi="120" verticalDpi="144"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5"/>
  <sheetViews>
    <sheetView zoomScaleNormal="100" workbookViewId="0">
      <selection activeCell="A7" sqref="A7"/>
    </sheetView>
  </sheetViews>
  <sheetFormatPr baseColWidth="10" defaultRowHeight="12.75" x14ac:dyDescent="0.2"/>
  <cols>
    <col min="1" max="1" width="32.42578125" customWidth="1"/>
    <col min="2" max="2" width="8.5703125" customWidth="1"/>
    <col min="3" max="3" width="8.7109375" customWidth="1"/>
    <col min="6" max="6" width="11.85546875" customWidth="1"/>
    <col min="7" max="8" width="7.85546875" customWidth="1"/>
  </cols>
  <sheetData>
    <row r="1" spans="1:13" x14ac:dyDescent="0.2">
      <c r="A1" s="434" t="s">
        <v>169</v>
      </c>
      <c r="B1" s="434"/>
      <c r="C1" s="434"/>
      <c r="D1" s="434"/>
      <c r="E1" s="434"/>
      <c r="F1" s="434"/>
      <c r="G1" s="434"/>
      <c r="H1" s="434"/>
      <c r="I1" s="434"/>
      <c r="J1" s="434"/>
      <c r="K1" s="434"/>
      <c r="L1" s="434"/>
      <c r="M1" s="434"/>
    </row>
    <row r="2" spans="1:13" x14ac:dyDescent="0.2">
      <c r="A2" s="434"/>
      <c r="B2" s="434"/>
      <c r="C2" s="434"/>
      <c r="D2" s="434"/>
      <c r="E2" s="434"/>
      <c r="F2" s="434"/>
      <c r="G2" s="434"/>
      <c r="H2" s="434"/>
      <c r="I2" s="434"/>
      <c r="J2" s="434"/>
    </row>
    <row r="3" spans="1:13" x14ac:dyDescent="0.2">
      <c r="A3" s="434" t="s">
        <v>389</v>
      </c>
      <c r="B3" s="434"/>
      <c r="C3" s="434"/>
      <c r="D3" s="434"/>
      <c r="E3" s="434"/>
      <c r="F3" s="434"/>
      <c r="G3" s="434"/>
      <c r="H3" s="434"/>
      <c r="I3" s="434"/>
      <c r="J3" s="434"/>
      <c r="K3" s="434"/>
      <c r="L3" s="434"/>
      <c r="M3" s="434"/>
    </row>
    <row r="4" spans="1:13" x14ac:dyDescent="0.2">
      <c r="A4" s="9"/>
      <c r="B4" s="9"/>
      <c r="C4" s="9"/>
      <c r="F4" s="9"/>
      <c r="G4" s="9"/>
      <c r="H4" s="9"/>
      <c r="I4" s="9"/>
      <c r="J4" s="9"/>
    </row>
    <row r="5" spans="1:13" x14ac:dyDescent="0.2">
      <c r="A5" s="434" t="s">
        <v>334</v>
      </c>
      <c r="B5" s="434"/>
      <c r="C5" s="434"/>
      <c r="D5" s="434"/>
      <c r="E5" s="434"/>
      <c r="F5" s="434"/>
      <c r="G5" s="434"/>
      <c r="H5" s="434"/>
      <c r="I5" s="434"/>
      <c r="J5" s="434"/>
      <c r="K5" s="434"/>
      <c r="L5" s="434"/>
      <c r="M5" s="434"/>
    </row>
    <row r="6" spans="1:13" x14ac:dyDescent="0.2">
      <c r="A6" s="434" t="s">
        <v>461</v>
      </c>
      <c r="B6" s="434"/>
      <c r="C6" s="434"/>
      <c r="D6" s="434"/>
      <c r="E6" s="434"/>
      <c r="F6" s="434"/>
      <c r="G6" s="434"/>
      <c r="H6" s="434"/>
      <c r="I6" s="434"/>
      <c r="J6" s="434"/>
    </row>
    <row r="7" spans="1:13" x14ac:dyDescent="0.2">
      <c r="A7" s="50" t="s">
        <v>242</v>
      </c>
      <c r="B7" s="3"/>
      <c r="C7" s="3"/>
      <c r="D7" s="487"/>
      <c r="E7" s="487"/>
      <c r="F7" s="487"/>
      <c r="G7" s="487"/>
      <c r="H7" s="397"/>
    </row>
    <row r="8" spans="1:13" x14ac:dyDescent="0.2">
      <c r="A8" s="3"/>
      <c r="B8" s="3"/>
      <c r="C8" s="3"/>
      <c r="D8" s="1"/>
      <c r="E8" s="1"/>
      <c r="F8" s="1"/>
      <c r="G8" s="1"/>
      <c r="H8" s="1"/>
    </row>
    <row r="9" spans="1:13" x14ac:dyDescent="0.2">
      <c r="A9" s="42" t="s">
        <v>262</v>
      </c>
      <c r="B9" s="52" t="s">
        <v>260</v>
      </c>
      <c r="C9" s="52" t="s">
        <v>214</v>
      </c>
      <c r="D9" s="11"/>
      <c r="E9" s="11"/>
      <c r="F9" s="53"/>
      <c r="G9" s="53"/>
      <c r="H9" s="53"/>
    </row>
    <row r="10" spans="1:13" x14ac:dyDescent="0.2">
      <c r="A10" s="54" t="s">
        <v>258</v>
      </c>
      <c r="B10" s="16">
        <v>14</v>
      </c>
      <c r="C10" s="62">
        <f>(B10*100)/$B$15</f>
        <v>87.5</v>
      </c>
      <c r="D10" s="116"/>
      <c r="E10" s="116"/>
      <c r="F10" s="1"/>
      <c r="G10" s="1"/>
      <c r="H10" s="1"/>
    </row>
    <row r="11" spans="1:13" x14ac:dyDescent="0.2">
      <c r="A11" s="54" t="s">
        <v>259</v>
      </c>
      <c r="B11" s="16">
        <v>2</v>
      </c>
      <c r="C11" s="62">
        <f>(B11*100)/$B$15</f>
        <v>12.5</v>
      </c>
      <c r="D11" s="116"/>
      <c r="E11" s="116"/>
      <c r="F11" s="1"/>
      <c r="G11" s="1"/>
      <c r="H11" s="1"/>
    </row>
    <row r="12" spans="1:13" x14ac:dyDescent="0.2">
      <c r="A12" s="54" t="s">
        <v>265</v>
      </c>
      <c r="B12" s="16">
        <v>0</v>
      </c>
      <c r="C12" s="62">
        <f>(B12*100)/$B$15</f>
        <v>0</v>
      </c>
      <c r="D12" s="116"/>
      <c r="E12" s="116"/>
      <c r="F12" s="1"/>
      <c r="G12" s="1"/>
      <c r="H12" s="1"/>
    </row>
    <row r="13" spans="1:13" x14ac:dyDescent="0.2">
      <c r="A13" s="54" t="s">
        <v>20</v>
      </c>
      <c r="B13" s="16">
        <v>0</v>
      </c>
      <c r="C13" s="62">
        <f>(B13*100)/$B$15</f>
        <v>0</v>
      </c>
      <c r="D13" s="116"/>
      <c r="E13" s="116"/>
      <c r="F13" s="1"/>
      <c r="G13" s="1"/>
      <c r="H13" s="1"/>
    </row>
    <row r="14" spans="1:13" x14ac:dyDescent="0.2">
      <c r="A14" s="54" t="s">
        <v>19</v>
      </c>
      <c r="B14" s="16">
        <v>0</v>
      </c>
      <c r="C14" s="62">
        <f>(B14*100)/$B$15</f>
        <v>0</v>
      </c>
      <c r="D14" s="116"/>
      <c r="E14" s="116"/>
      <c r="F14" s="1"/>
      <c r="G14" s="1"/>
      <c r="H14" s="1"/>
    </row>
    <row r="15" spans="1:13" x14ac:dyDescent="0.2">
      <c r="A15" s="43" t="s">
        <v>205</v>
      </c>
      <c r="B15" s="16">
        <f>SUM(B10:B14)</f>
        <v>16</v>
      </c>
      <c r="C15" s="62">
        <f>SUM(C10:C14)</f>
        <v>100</v>
      </c>
      <c r="D15" s="51"/>
      <c r="E15" s="51"/>
      <c r="F15" s="1"/>
      <c r="G15" s="1"/>
      <c r="H15" s="1"/>
    </row>
    <row r="16" spans="1:13" x14ac:dyDescent="0.2">
      <c r="A16" s="10"/>
      <c r="B16" s="1" t="s">
        <v>204</v>
      </c>
      <c r="C16" s="1"/>
      <c r="D16" s="51"/>
      <c r="E16" s="51"/>
      <c r="F16" s="1"/>
      <c r="G16" s="1"/>
      <c r="H16" s="1"/>
    </row>
    <row r="17" spans="1:8" x14ac:dyDescent="0.2">
      <c r="A17" s="486" t="s">
        <v>434</v>
      </c>
      <c r="B17" s="486"/>
      <c r="C17" s="486"/>
      <c r="D17" s="486"/>
      <c r="E17" s="409" t="s">
        <v>435</v>
      </c>
      <c r="F17" s="1"/>
      <c r="G17" s="1"/>
      <c r="H17" s="1"/>
    </row>
    <row r="18" spans="1:8" x14ac:dyDescent="0.2">
      <c r="A18" s="3"/>
      <c r="B18" s="1"/>
      <c r="C18" s="1"/>
      <c r="D18" s="51"/>
      <c r="E18" s="51"/>
      <c r="F18" s="1"/>
      <c r="G18" s="1"/>
      <c r="H18" s="1"/>
    </row>
    <row r="19" spans="1:8" x14ac:dyDescent="0.2">
      <c r="A19" s="3"/>
      <c r="B19" s="1"/>
      <c r="C19" s="1"/>
      <c r="D19" s="51"/>
      <c r="E19" s="51"/>
      <c r="F19" s="1"/>
      <c r="G19" s="1"/>
      <c r="H19" s="1"/>
    </row>
    <row r="20" spans="1:8" x14ac:dyDescent="0.2">
      <c r="A20" s="10"/>
      <c r="B20" s="1"/>
      <c r="C20" s="1"/>
      <c r="D20" s="51"/>
      <c r="E20" s="51"/>
      <c r="F20" s="1"/>
      <c r="G20" s="1"/>
      <c r="H20" s="1"/>
    </row>
    <row r="21" spans="1:8" x14ac:dyDescent="0.2">
      <c r="A21" s="10"/>
      <c r="B21" s="1"/>
      <c r="C21" s="1"/>
      <c r="D21" s="51"/>
      <c r="E21" s="51"/>
      <c r="F21" s="1"/>
      <c r="G21" s="1"/>
      <c r="H21" s="1"/>
    </row>
    <row r="22" spans="1:8" x14ac:dyDescent="0.2">
      <c r="A22" s="10"/>
      <c r="B22" s="1"/>
      <c r="C22" s="1"/>
      <c r="D22" s="51"/>
      <c r="E22" s="51"/>
      <c r="F22" s="1"/>
      <c r="G22" s="1"/>
      <c r="H22" s="1"/>
    </row>
    <row r="23" spans="1:8" x14ac:dyDescent="0.2">
      <c r="A23" s="488" t="s">
        <v>261</v>
      </c>
      <c r="B23" s="488"/>
      <c r="C23" s="488"/>
      <c r="D23" s="51"/>
      <c r="E23" s="51"/>
      <c r="F23" s="1"/>
      <c r="G23" s="1"/>
      <c r="H23" s="1"/>
    </row>
    <row r="24" spans="1:8" x14ac:dyDescent="0.2">
      <c r="A24" s="3"/>
      <c r="B24" s="55"/>
      <c r="D24" s="51"/>
      <c r="E24" s="51"/>
      <c r="F24" s="1"/>
      <c r="G24" s="1"/>
      <c r="H24" s="1"/>
    </row>
    <row r="25" spans="1:8" x14ac:dyDescent="0.2">
      <c r="A25" s="56" t="s">
        <v>269</v>
      </c>
      <c r="B25" s="52" t="s">
        <v>260</v>
      </c>
      <c r="C25" s="52" t="s">
        <v>214</v>
      </c>
      <c r="D25" s="51"/>
      <c r="E25" s="51"/>
      <c r="F25" s="1"/>
      <c r="G25" s="1"/>
      <c r="H25" s="1"/>
    </row>
    <row r="26" spans="1:8" x14ac:dyDescent="0.2">
      <c r="A26" s="56" t="s">
        <v>263</v>
      </c>
      <c r="B26" s="16">
        <v>1</v>
      </c>
      <c r="C26" s="62">
        <f>(B26*100)/$B$30</f>
        <v>6.25</v>
      </c>
      <c r="D26" s="51"/>
      <c r="E26" s="51"/>
      <c r="F26" s="1"/>
      <c r="G26" s="1"/>
      <c r="H26" s="1"/>
    </row>
    <row r="27" spans="1:8" x14ac:dyDescent="0.2">
      <c r="A27" s="56" t="s">
        <v>271</v>
      </c>
      <c r="B27" s="16">
        <v>3</v>
      </c>
      <c r="C27" s="62">
        <f>(B27*100)/$B$30</f>
        <v>18.75</v>
      </c>
      <c r="D27" s="51"/>
      <c r="E27" s="51"/>
      <c r="F27" s="1"/>
      <c r="G27" s="1"/>
      <c r="H27" s="1"/>
    </row>
    <row r="28" spans="1:8" x14ac:dyDescent="0.2">
      <c r="A28" s="56" t="s">
        <v>270</v>
      </c>
      <c r="B28" s="16">
        <v>6</v>
      </c>
      <c r="C28" s="62">
        <f>(B28*100)/$B$30</f>
        <v>37.5</v>
      </c>
      <c r="D28" s="51"/>
      <c r="E28" s="51"/>
      <c r="F28" s="1"/>
      <c r="G28" s="1"/>
      <c r="H28" s="1"/>
    </row>
    <row r="29" spans="1:8" x14ac:dyDescent="0.2">
      <c r="A29" s="56" t="s">
        <v>335</v>
      </c>
      <c r="B29" s="16">
        <v>6</v>
      </c>
      <c r="C29" s="62">
        <f>(B29*100)/$B$30</f>
        <v>37.5</v>
      </c>
      <c r="D29" s="51"/>
      <c r="E29" s="51"/>
      <c r="F29" s="1"/>
      <c r="G29" s="1"/>
      <c r="H29" s="1"/>
    </row>
    <row r="30" spans="1:8" x14ac:dyDescent="0.2">
      <c r="A30" s="56" t="s">
        <v>205</v>
      </c>
      <c r="B30" s="16">
        <f>SUM(B26:B29)</f>
        <v>16</v>
      </c>
      <c r="C30" s="62">
        <v>100</v>
      </c>
      <c r="D30" s="51"/>
      <c r="E30" s="51"/>
      <c r="F30" s="1"/>
      <c r="G30" s="1"/>
      <c r="H30" s="1"/>
    </row>
    <row r="31" spans="1:8" x14ac:dyDescent="0.2">
      <c r="A31" s="3"/>
    </row>
    <row r="32" spans="1:8" x14ac:dyDescent="0.2">
      <c r="A32" s="3"/>
    </row>
    <row r="33" spans="1:9" x14ac:dyDescent="0.2">
      <c r="A33" s="486"/>
      <c r="B33" s="486"/>
      <c r="C33" s="486"/>
      <c r="D33" s="486"/>
      <c r="E33" s="409"/>
    </row>
    <row r="34" spans="1:9" x14ac:dyDescent="0.2">
      <c r="A34" s="3"/>
    </row>
    <row r="36" spans="1:9" ht="13.5" thickBot="1" x14ac:dyDescent="0.25"/>
    <row r="37" spans="1:9" x14ac:dyDescent="0.2">
      <c r="A37" s="174" t="s">
        <v>168</v>
      </c>
      <c r="B37" s="183" t="s">
        <v>166</v>
      </c>
      <c r="C37" s="184" t="s">
        <v>165</v>
      </c>
      <c r="D37" s="183" t="s">
        <v>167</v>
      </c>
      <c r="E37" s="410" t="s">
        <v>377</v>
      </c>
      <c r="F37" s="120" t="s">
        <v>205</v>
      </c>
      <c r="G37" s="119" t="s">
        <v>214</v>
      </c>
      <c r="H37" s="257"/>
    </row>
    <row r="38" spans="1:9" x14ac:dyDescent="0.2">
      <c r="A38" s="175" t="s">
        <v>162</v>
      </c>
      <c r="B38" s="176">
        <v>4</v>
      </c>
      <c r="C38" s="177"/>
      <c r="D38" s="176"/>
      <c r="E38" s="177"/>
      <c r="F38" s="177">
        <v>4</v>
      </c>
      <c r="G38" s="178">
        <f t="shared" ref="G38:G48" si="0">(F38*100)/$F$49</f>
        <v>25</v>
      </c>
      <c r="H38" s="399"/>
      <c r="I38" t="s">
        <v>204</v>
      </c>
    </row>
    <row r="39" spans="1:9" x14ac:dyDescent="0.2">
      <c r="A39" s="175" t="s">
        <v>274</v>
      </c>
      <c r="B39" s="176">
        <v>2</v>
      </c>
      <c r="C39" s="177">
        <v>2</v>
      </c>
      <c r="D39" s="176"/>
      <c r="E39" s="177"/>
      <c r="F39" s="177">
        <v>2</v>
      </c>
      <c r="G39" s="178">
        <f t="shared" si="0"/>
        <v>12.5</v>
      </c>
      <c r="H39" s="399"/>
    </row>
    <row r="40" spans="1:9" x14ac:dyDescent="0.2">
      <c r="A40" s="175" t="s">
        <v>264</v>
      </c>
      <c r="B40" s="176">
        <v>3</v>
      </c>
      <c r="C40" s="177">
        <v>3</v>
      </c>
      <c r="D40" s="176"/>
      <c r="E40" s="177"/>
      <c r="F40" s="177">
        <v>3</v>
      </c>
      <c r="G40" s="178">
        <f>(F40*100)/$F$49</f>
        <v>18.75</v>
      </c>
      <c r="H40" s="399"/>
      <c r="I40" t="s">
        <v>204</v>
      </c>
    </row>
    <row r="41" spans="1:9" x14ac:dyDescent="0.2">
      <c r="A41" s="175" t="s">
        <v>397</v>
      </c>
      <c r="B41" s="176">
        <v>1</v>
      </c>
      <c r="C41" s="177"/>
      <c r="D41" s="176"/>
      <c r="E41" s="177"/>
      <c r="F41" s="177">
        <v>1</v>
      </c>
      <c r="G41" s="178">
        <f t="shared" si="0"/>
        <v>6.25</v>
      </c>
      <c r="H41" s="399"/>
    </row>
    <row r="42" spans="1:9" x14ac:dyDescent="0.2">
      <c r="A42" s="175" t="s">
        <v>164</v>
      </c>
      <c r="B42" s="176">
        <v>0</v>
      </c>
      <c r="C42" s="177">
        <v>0</v>
      </c>
      <c r="D42" s="176"/>
      <c r="E42" s="177"/>
      <c r="F42" s="177">
        <v>0</v>
      </c>
      <c r="G42" s="178">
        <f t="shared" si="0"/>
        <v>0</v>
      </c>
      <c r="H42" s="399"/>
    </row>
    <row r="43" spans="1:9" x14ac:dyDescent="0.2">
      <c r="A43" s="175" t="s">
        <v>163</v>
      </c>
      <c r="B43" s="176">
        <v>1</v>
      </c>
      <c r="C43" s="177">
        <v>1</v>
      </c>
      <c r="D43" s="176"/>
      <c r="E43" s="177"/>
      <c r="F43" s="177">
        <v>1</v>
      </c>
      <c r="G43" s="178">
        <f t="shared" si="0"/>
        <v>6.25</v>
      </c>
      <c r="H43" s="399"/>
      <c r="I43" t="s">
        <v>204</v>
      </c>
    </row>
    <row r="44" spans="1:9" x14ac:dyDescent="0.2">
      <c r="A44" s="175" t="s">
        <v>37</v>
      </c>
      <c r="B44" s="176">
        <v>0</v>
      </c>
      <c r="C44" s="177"/>
      <c r="D44" s="176"/>
      <c r="E44" s="177"/>
      <c r="F44" s="177">
        <v>0</v>
      </c>
      <c r="G44" s="178">
        <f t="shared" si="0"/>
        <v>0</v>
      </c>
      <c r="H44" s="399"/>
    </row>
    <row r="45" spans="1:9" x14ac:dyDescent="0.2">
      <c r="A45" s="175" t="s">
        <v>266</v>
      </c>
      <c r="B45" s="176">
        <v>1</v>
      </c>
      <c r="C45" s="177"/>
      <c r="D45" s="176"/>
      <c r="E45" s="177"/>
      <c r="F45" s="177">
        <v>1</v>
      </c>
      <c r="G45" s="178">
        <f t="shared" si="0"/>
        <v>6.25</v>
      </c>
      <c r="H45" s="399"/>
    </row>
    <row r="46" spans="1:9" x14ac:dyDescent="0.2">
      <c r="A46" s="175" t="s">
        <v>267</v>
      </c>
      <c r="B46" s="176">
        <v>1</v>
      </c>
      <c r="C46" s="177"/>
      <c r="D46" s="176"/>
      <c r="E46" s="177"/>
      <c r="F46" s="177">
        <v>1</v>
      </c>
      <c r="G46" s="178">
        <f t="shared" si="0"/>
        <v>6.25</v>
      </c>
      <c r="H46" s="399"/>
    </row>
    <row r="47" spans="1:9" x14ac:dyDescent="0.2">
      <c r="A47" s="175" t="s">
        <v>268</v>
      </c>
      <c r="B47" s="176">
        <v>2</v>
      </c>
      <c r="C47" s="177">
        <v>2</v>
      </c>
      <c r="D47" s="176"/>
      <c r="E47" s="177"/>
      <c r="F47" s="177">
        <v>2</v>
      </c>
      <c r="G47" s="178">
        <f t="shared" si="0"/>
        <v>12.5</v>
      </c>
      <c r="H47" s="399"/>
    </row>
    <row r="48" spans="1:9" ht="13.5" thickBot="1" x14ac:dyDescent="0.25">
      <c r="A48" s="175" t="s">
        <v>272</v>
      </c>
      <c r="B48" s="176">
        <v>1</v>
      </c>
      <c r="C48" s="177"/>
      <c r="D48" s="176"/>
      <c r="E48" s="177"/>
      <c r="F48" s="177">
        <v>1</v>
      </c>
      <c r="G48" s="178">
        <f t="shared" si="0"/>
        <v>6.25</v>
      </c>
      <c r="H48" s="399"/>
    </row>
    <row r="49" spans="1:34" ht="13.5" thickBot="1" x14ac:dyDescent="0.25">
      <c r="A49" s="179" t="s">
        <v>205</v>
      </c>
      <c r="B49" s="180">
        <f>SUM(B38:B48)</f>
        <v>16</v>
      </c>
      <c r="C49" s="181">
        <f>SUM(C38:C48)</f>
        <v>8</v>
      </c>
      <c r="D49" s="180">
        <f>SUM(D38:D48)</f>
        <v>0</v>
      </c>
      <c r="E49" s="181">
        <v>0</v>
      </c>
      <c r="F49" s="221">
        <f>SUM(F38:F48)</f>
        <v>16</v>
      </c>
      <c r="G49" s="182">
        <f>SUM(G38:G48)</f>
        <v>100</v>
      </c>
      <c r="H49" s="400"/>
    </row>
    <row r="50" spans="1:34" x14ac:dyDescent="0.2">
      <c r="F50" s="185"/>
    </row>
    <row r="51" spans="1:34" x14ac:dyDescent="0.2">
      <c r="A51" s="68"/>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x14ac:dyDescent="0.2">
      <c r="A54" s="59"/>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x14ac:dyDescent="0.2">
      <c r="A55" s="59"/>
    </row>
  </sheetData>
  <mergeCells count="9">
    <mergeCell ref="A1:M1"/>
    <mergeCell ref="A3:M3"/>
    <mergeCell ref="A17:D17"/>
    <mergeCell ref="A33:D33"/>
    <mergeCell ref="A2:J2"/>
    <mergeCell ref="A23:C23"/>
    <mergeCell ref="D7:G7"/>
    <mergeCell ref="A6:J6"/>
    <mergeCell ref="A5:M5"/>
  </mergeCells>
  <printOptions horizontalCentered="1"/>
  <pageMargins left="1.1100000000000001" right="0.75" top="0.39370078740157483" bottom="1" header="0" footer="0"/>
  <pageSetup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zoomScale="90" zoomScaleNormal="90" workbookViewId="0">
      <selection activeCell="C5" sqref="C5:R5"/>
    </sheetView>
  </sheetViews>
  <sheetFormatPr baseColWidth="10" defaultRowHeight="12.75" x14ac:dyDescent="0.2"/>
  <cols>
    <col min="1" max="1" width="1.7109375" customWidth="1"/>
    <col min="2" max="2" width="9.85546875" customWidth="1"/>
    <col min="3" max="3" width="12.85546875" customWidth="1"/>
    <col min="4" max="4" width="7.85546875" customWidth="1"/>
    <col min="5" max="5" width="9.85546875" bestFit="1" customWidth="1"/>
    <col min="6" max="6" width="10.85546875" customWidth="1"/>
    <col min="7" max="7" width="8" customWidth="1"/>
    <col min="10" max="10" width="9.140625" customWidth="1"/>
    <col min="11" max="11" width="5.85546875" customWidth="1"/>
    <col min="17" max="17" width="7.7109375" customWidth="1"/>
  </cols>
  <sheetData>
    <row r="1" spans="2:18" ht="15" x14ac:dyDescent="0.25">
      <c r="C1" s="433">
        <v>2</v>
      </c>
      <c r="D1" s="433"/>
      <c r="E1" s="433"/>
      <c r="F1" s="433"/>
      <c r="G1" s="433"/>
      <c r="H1" s="433"/>
      <c r="I1" s="433"/>
      <c r="J1" s="433"/>
      <c r="K1" s="433"/>
      <c r="L1" s="433"/>
      <c r="M1" s="433"/>
      <c r="N1" s="433"/>
      <c r="O1" s="433"/>
      <c r="P1" s="433"/>
      <c r="Q1" s="433"/>
      <c r="R1" s="433"/>
    </row>
    <row r="2" spans="2:18" ht="15" x14ac:dyDescent="0.25">
      <c r="C2" s="433" t="s">
        <v>389</v>
      </c>
      <c r="D2" s="433"/>
      <c r="E2" s="433"/>
      <c r="F2" s="433"/>
      <c r="G2" s="433"/>
      <c r="H2" s="433"/>
      <c r="I2" s="433"/>
      <c r="J2" s="433"/>
      <c r="K2" s="433"/>
      <c r="L2" s="433"/>
      <c r="M2" s="433"/>
      <c r="N2" s="433"/>
      <c r="O2" s="433"/>
      <c r="P2" s="433"/>
      <c r="Q2" s="433"/>
      <c r="R2" s="433"/>
    </row>
    <row r="3" spans="2:18" ht="15" x14ac:dyDescent="0.25">
      <c r="C3" s="115"/>
      <c r="D3" s="115"/>
      <c r="E3" s="115"/>
      <c r="F3" s="115"/>
      <c r="G3" s="115"/>
      <c r="H3" s="115"/>
      <c r="I3" s="115"/>
      <c r="J3" s="115"/>
      <c r="K3" s="115"/>
      <c r="L3" s="115"/>
      <c r="M3" s="115"/>
      <c r="N3" s="115"/>
      <c r="O3" s="115"/>
      <c r="P3" s="115"/>
      <c r="Q3" s="115"/>
      <c r="R3" s="115"/>
    </row>
    <row r="4" spans="2:18" ht="15.75" x14ac:dyDescent="0.25">
      <c r="B4" s="436" t="s">
        <v>329</v>
      </c>
      <c r="C4" s="436"/>
      <c r="D4" s="436"/>
      <c r="E4" s="436"/>
      <c r="F4" s="436"/>
      <c r="G4" s="436"/>
      <c r="H4" s="436"/>
      <c r="I4" s="436"/>
      <c r="J4" s="436"/>
      <c r="K4" s="436"/>
      <c r="L4" s="436"/>
      <c r="M4" s="436"/>
      <c r="N4" s="436"/>
      <c r="O4" s="436"/>
      <c r="P4" s="436"/>
      <c r="Q4" s="436"/>
      <c r="R4" s="436"/>
    </row>
    <row r="5" spans="2:18" ht="15" x14ac:dyDescent="0.25">
      <c r="B5" s="1"/>
      <c r="C5" s="435" t="s">
        <v>455</v>
      </c>
      <c r="D5" s="435"/>
      <c r="E5" s="435"/>
      <c r="F5" s="435"/>
      <c r="G5" s="435"/>
      <c r="H5" s="435"/>
      <c r="I5" s="435"/>
      <c r="J5" s="435"/>
      <c r="K5" s="435"/>
      <c r="L5" s="435"/>
      <c r="M5" s="435"/>
      <c r="N5" s="435"/>
      <c r="O5" s="435"/>
      <c r="P5" s="435"/>
      <c r="Q5" s="435"/>
      <c r="R5" s="435"/>
    </row>
    <row r="6" spans="2:18" ht="15.75" x14ac:dyDescent="0.25">
      <c r="B6" s="1"/>
      <c r="C6" s="114"/>
      <c r="D6" s="114"/>
      <c r="E6" s="114"/>
      <c r="F6" s="114"/>
      <c r="G6" s="114"/>
      <c r="H6" s="114"/>
      <c r="I6" s="114"/>
      <c r="J6" s="114"/>
      <c r="K6" s="114"/>
      <c r="L6" s="114"/>
      <c r="M6" s="114"/>
      <c r="N6" s="114"/>
      <c r="O6" s="114"/>
      <c r="P6" s="114"/>
      <c r="Q6" s="114"/>
      <c r="R6" s="114"/>
    </row>
    <row r="7" spans="2:18" x14ac:dyDescent="0.2">
      <c r="C7" s="434"/>
      <c r="D7" s="434"/>
      <c r="E7" s="434"/>
      <c r="F7" s="434"/>
      <c r="G7" s="434"/>
      <c r="H7" s="434"/>
      <c r="I7" s="434"/>
      <c r="J7" s="434"/>
      <c r="K7" s="434"/>
      <c r="L7" s="434"/>
      <c r="M7" s="434"/>
      <c r="N7" s="434"/>
      <c r="O7" s="434"/>
      <c r="P7" s="434"/>
      <c r="Q7" s="434"/>
      <c r="R7" s="434"/>
    </row>
    <row r="8" spans="2:18" x14ac:dyDescent="0.2">
      <c r="B8" s="439"/>
      <c r="C8" s="439"/>
      <c r="D8" s="439"/>
      <c r="E8" s="439"/>
      <c r="F8" s="439"/>
      <c r="G8" s="439"/>
      <c r="H8" s="439"/>
      <c r="I8" s="439"/>
      <c r="J8" s="439"/>
    </row>
    <row r="9" spans="2:18" x14ac:dyDescent="0.2">
      <c r="C9" s="16" t="s">
        <v>245</v>
      </c>
      <c r="D9" s="16"/>
      <c r="E9" s="58"/>
      <c r="F9" s="362">
        <v>157</v>
      </c>
      <c r="G9" s="117"/>
      <c r="H9" s="118"/>
    </row>
    <row r="10" spans="2:18" x14ac:dyDescent="0.2">
      <c r="C10" s="36" t="s">
        <v>235</v>
      </c>
      <c r="D10" s="37" t="s">
        <v>205</v>
      </c>
      <c r="E10" s="37" t="s">
        <v>219</v>
      </c>
      <c r="F10" s="361" t="s">
        <v>288</v>
      </c>
      <c r="G10" s="361" t="s">
        <v>220</v>
      </c>
      <c r="H10" s="361" t="s">
        <v>289</v>
      </c>
    </row>
    <row r="11" spans="2:18" x14ac:dyDescent="0.2">
      <c r="C11" s="228" t="s">
        <v>222</v>
      </c>
      <c r="D11" s="38">
        <f>SUM(E11,G11)</f>
        <v>1766</v>
      </c>
      <c r="E11" s="38">
        <v>950</v>
      </c>
      <c r="F11" s="423">
        <f>(E11*100)/$D$27</f>
        <v>5.7568779541873711</v>
      </c>
      <c r="G11" s="424">
        <v>816</v>
      </c>
      <c r="H11" s="423">
        <f>(G11*100)/$D$27</f>
        <v>4.9448551690704159</v>
      </c>
    </row>
    <row r="12" spans="2:18" x14ac:dyDescent="0.2">
      <c r="C12" s="229" t="s">
        <v>221</v>
      </c>
      <c r="D12" s="38">
        <f t="shared" ref="D12:D26" si="0">SUM(E12,G12)</f>
        <v>1655</v>
      </c>
      <c r="E12" s="38">
        <v>886</v>
      </c>
      <c r="F12" s="39">
        <f t="shared" ref="F12:F27" si="1">(E12*100)/$D$27</f>
        <v>5.3690461762210644</v>
      </c>
      <c r="G12" s="40">
        <v>769</v>
      </c>
      <c r="H12" s="423">
        <f t="shared" ref="H12:H27" si="2">(G12*100)/$D$27</f>
        <v>4.660041207126409</v>
      </c>
    </row>
    <row r="13" spans="2:18" x14ac:dyDescent="0.2">
      <c r="C13" s="229" t="s">
        <v>223</v>
      </c>
      <c r="D13" s="38">
        <f t="shared" si="0"/>
        <v>1524</v>
      </c>
      <c r="E13" s="38">
        <v>814</v>
      </c>
      <c r="F13" s="39">
        <f t="shared" si="1"/>
        <v>4.9327354260089686</v>
      </c>
      <c r="G13" s="40">
        <v>710</v>
      </c>
      <c r="H13" s="423">
        <f t="shared" si="2"/>
        <v>4.3025087868137195</v>
      </c>
    </row>
    <row r="14" spans="2:18" x14ac:dyDescent="0.2">
      <c r="C14" s="229" t="s">
        <v>224</v>
      </c>
      <c r="D14" s="38">
        <f t="shared" si="0"/>
        <v>1401</v>
      </c>
      <c r="E14" s="38">
        <v>743</v>
      </c>
      <c r="F14" s="39">
        <f t="shared" si="1"/>
        <v>4.5024845473275965</v>
      </c>
      <c r="G14" s="40">
        <v>658</v>
      </c>
      <c r="H14" s="423">
        <f t="shared" si="2"/>
        <v>3.9873954672160949</v>
      </c>
    </row>
    <row r="15" spans="2:18" x14ac:dyDescent="0.2">
      <c r="C15" s="229" t="s">
        <v>225</v>
      </c>
      <c r="D15" s="38">
        <f t="shared" si="0"/>
        <v>1397</v>
      </c>
      <c r="E15" s="38">
        <v>732</v>
      </c>
      <c r="F15" s="39">
        <f t="shared" si="1"/>
        <v>4.4358259604896375</v>
      </c>
      <c r="G15" s="40">
        <v>665</v>
      </c>
      <c r="H15" s="423">
        <f t="shared" si="2"/>
        <v>4.0298145679311599</v>
      </c>
    </row>
    <row r="16" spans="2:18" x14ac:dyDescent="0.2">
      <c r="C16" s="229" t="s">
        <v>226</v>
      </c>
      <c r="D16" s="38">
        <f t="shared" si="0"/>
        <v>1367</v>
      </c>
      <c r="E16" s="38">
        <v>742</v>
      </c>
      <c r="F16" s="39">
        <f t="shared" si="1"/>
        <v>4.4964246757968729</v>
      </c>
      <c r="G16" s="40">
        <v>625</v>
      </c>
      <c r="H16" s="423">
        <f t="shared" si="2"/>
        <v>3.7874197067022179</v>
      </c>
    </row>
    <row r="17" spans="1:11" x14ac:dyDescent="0.2">
      <c r="C17" s="229" t="s">
        <v>227</v>
      </c>
      <c r="D17" s="38">
        <f t="shared" si="0"/>
        <v>1658</v>
      </c>
      <c r="E17" s="38">
        <v>842</v>
      </c>
      <c r="F17" s="39">
        <f t="shared" si="1"/>
        <v>5.1024118288692284</v>
      </c>
      <c r="G17" s="40">
        <v>816</v>
      </c>
      <c r="H17" s="423">
        <f t="shared" si="2"/>
        <v>4.9448551690704159</v>
      </c>
    </row>
    <row r="18" spans="1:11" x14ac:dyDescent="0.2">
      <c r="C18" s="396" t="s">
        <v>332</v>
      </c>
      <c r="D18" s="38">
        <f t="shared" si="0"/>
        <v>1006</v>
      </c>
      <c r="E18" s="38">
        <v>508</v>
      </c>
      <c r="F18" s="39">
        <f t="shared" si="1"/>
        <v>3.0784147376075626</v>
      </c>
      <c r="G18" s="40">
        <v>498</v>
      </c>
      <c r="H18" s="423">
        <f t="shared" si="2"/>
        <v>3.0178160223003272</v>
      </c>
    </row>
    <row r="19" spans="1:11" x14ac:dyDescent="0.2">
      <c r="C19" s="229" t="s">
        <v>228</v>
      </c>
      <c r="D19" s="38">
        <f t="shared" si="0"/>
        <v>1153</v>
      </c>
      <c r="E19" s="38">
        <v>582</v>
      </c>
      <c r="F19" s="39">
        <f t="shared" si="1"/>
        <v>3.5268452308811051</v>
      </c>
      <c r="G19" s="40">
        <v>571</v>
      </c>
      <c r="H19" s="423">
        <f t="shared" si="2"/>
        <v>3.4601866440431461</v>
      </c>
    </row>
    <row r="20" spans="1:11" x14ac:dyDescent="0.2">
      <c r="C20" s="228" t="s">
        <v>229</v>
      </c>
      <c r="D20" s="38">
        <f t="shared" si="0"/>
        <v>1005</v>
      </c>
      <c r="E20" s="38">
        <v>509</v>
      </c>
      <c r="F20" s="39">
        <f t="shared" si="1"/>
        <v>3.0844746091382862</v>
      </c>
      <c r="G20" s="40">
        <v>496</v>
      </c>
      <c r="H20" s="423">
        <f t="shared" si="2"/>
        <v>3.0056962792388799</v>
      </c>
    </row>
    <row r="21" spans="1:11" x14ac:dyDescent="0.2">
      <c r="C21" s="228" t="s">
        <v>230</v>
      </c>
      <c r="D21" s="38">
        <f t="shared" si="0"/>
        <v>794</v>
      </c>
      <c r="E21" s="38">
        <v>403</v>
      </c>
      <c r="F21" s="39">
        <f t="shared" si="1"/>
        <v>2.4421282268815903</v>
      </c>
      <c r="G21" s="40">
        <v>391</v>
      </c>
      <c r="H21" s="423">
        <f t="shared" si="2"/>
        <v>2.3694097685129076</v>
      </c>
    </row>
    <row r="22" spans="1:11" x14ac:dyDescent="0.2">
      <c r="C22" s="228" t="s">
        <v>231</v>
      </c>
      <c r="D22" s="38">
        <f t="shared" si="0"/>
        <v>582</v>
      </c>
      <c r="E22" s="38">
        <v>296</v>
      </c>
      <c r="F22" s="39">
        <f t="shared" si="1"/>
        <v>1.7937219730941705</v>
      </c>
      <c r="G22" s="40">
        <v>286</v>
      </c>
      <c r="H22" s="423">
        <f t="shared" si="2"/>
        <v>1.7331232577869349</v>
      </c>
    </row>
    <row r="23" spans="1:11" x14ac:dyDescent="0.2">
      <c r="C23" s="228" t="s">
        <v>232</v>
      </c>
      <c r="D23" s="38">
        <f t="shared" si="0"/>
        <v>426</v>
      </c>
      <c r="E23" s="38">
        <v>216</v>
      </c>
      <c r="F23" s="39">
        <f t="shared" si="1"/>
        <v>1.3089322506362866</v>
      </c>
      <c r="G23" s="40">
        <v>210</v>
      </c>
      <c r="H23" s="423">
        <f t="shared" si="2"/>
        <v>1.2725730214519453</v>
      </c>
    </row>
    <row r="24" spans="1:11" x14ac:dyDescent="0.2">
      <c r="C24" s="228" t="s">
        <v>233</v>
      </c>
      <c r="D24" s="38">
        <f t="shared" si="0"/>
        <v>305</v>
      </c>
      <c r="E24" s="38">
        <v>153</v>
      </c>
      <c r="F24" s="39">
        <f t="shared" si="1"/>
        <v>0.92716034420070292</v>
      </c>
      <c r="G24" s="40">
        <v>152</v>
      </c>
      <c r="H24" s="423">
        <f t="shared" si="2"/>
        <v>0.92110047266997941</v>
      </c>
    </row>
    <row r="25" spans="1:11" x14ac:dyDescent="0.2">
      <c r="C25" s="228" t="s">
        <v>16</v>
      </c>
      <c r="D25" s="38">
        <f t="shared" si="0"/>
        <v>201</v>
      </c>
      <c r="E25" s="38">
        <v>99</v>
      </c>
      <c r="F25" s="39">
        <f t="shared" si="1"/>
        <v>0.59992728154163133</v>
      </c>
      <c r="G25" s="40">
        <v>102</v>
      </c>
      <c r="H25" s="423">
        <f t="shared" si="2"/>
        <v>0.61810689613380199</v>
      </c>
    </row>
    <row r="26" spans="1:11" x14ac:dyDescent="0.2">
      <c r="C26" s="228" t="s">
        <v>234</v>
      </c>
      <c r="D26" s="38">
        <f t="shared" si="0"/>
        <v>262</v>
      </c>
      <c r="E26" s="38">
        <v>128</v>
      </c>
      <c r="F26" s="39">
        <f t="shared" si="1"/>
        <v>0.77566355593261427</v>
      </c>
      <c r="G26" s="40">
        <v>134</v>
      </c>
      <c r="H26" s="423">
        <f t="shared" si="2"/>
        <v>0.81202278511695547</v>
      </c>
    </row>
    <row r="27" spans="1:11" x14ac:dyDescent="0.2">
      <c r="C27" s="228" t="s">
        <v>205</v>
      </c>
      <c r="D27" s="230">
        <f>SUM(E27,G27)</f>
        <v>16502</v>
      </c>
      <c r="E27" s="230">
        <f>SUM(E11:E26)</f>
        <v>8603</v>
      </c>
      <c r="F27" s="359">
        <f t="shared" si="1"/>
        <v>52.133074778814688</v>
      </c>
      <c r="G27" s="360">
        <f>SUM(G11:G26)</f>
        <v>7899</v>
      </c>
      <c r="H27" s="359">
        <f t="shared" si="2"/>
        <v>47.866925221185312</v>
      </c>
    </row>
    <row r="28" spans="1:11" x14ac:dyDescent="0.2">
      <c r="E28" s="357"/>
      <c r="G28" s="394"/>
    </row>
    <row r="29" spans="1:11" x14ac:dyDescent="0.2">
      <c r="A29" s="440"/>
      <c r="B29" s="440"/>
      <c r="C29" s="440"/>
      <c r="D29" s="440"/>
      <c r="E29" s="440"/>
      <c r="F29" s="440"/>
      <c r="G29" s="440"/>
      <c r="H29" s="440"/>
      <c r="I29" s="440"/>
    </row>
    <row r="30" spans="1:11" x14ac:dyDescent="0.2">
      <c r="A30" s="438"/>
      <c r="B30" s="438"/>
      <c r="C30" s="438"/>
      <c r="D30" s="438"/>
      <c r="E30" s="438"/>
      <c r="F30" s="438"/>
      <c r="G30" s="438"/>
      <c r="H30" s="438"/>
      <c r="I30" s="438"/>
    </row>
    <row r="32" spans="1:11" ht="12.75" customHeight="1" x14ac:dyDescent="0.2">
      <c r="C32" s="438" t="s">
        <v>331</v>
      </c>
      <c r="D32" s="438"/>
      <c r="E32" s="438"/>
      <c r="F32" s="438"/>
      <c r="G32" s="438"/>
      <c r="H32" s="438"/>
      <c r="I32" s="438"/>
      <c r="J32" s="438"/>
      <c r="K32" s="438"/>
    </row>
    <row r="33" spans="3:18" x14ac:dyDescent="0.2">
      <c r="C33" s="438" t="s">
        <v>403</v>
      </c>
      <c r="D33" s="438"/>
      <c r="E33" s="438"/>
      <c r="F33" s="438"/>
      <c r="G33" s="438"/>
      <c r="H33" s="438"/>
      <c r="I33" s="438"/>
      <c r="J33" s="438"/>
      <c r="K33" s="438"/>
    </row>
    <row r="34" spans="3:18" x14ac:dyDescent="0.2">
      <c r="C34" s="48"/>
      <c r="D34" s="48"/>
      <c r="E34" s="48"/>
      <c r="F34" s="48"/>
      <c r="G34" s="48"/>
      <c r="H34" s="48"/>
      <c r="I34" s="48"/>
      <c r="J34" s="48"/>
      <c r="K34" s="48"/>
    </row>
    <row r="35" spans="3:18" x14ac:dyDescent="0.2">
      <c r="C35" s="358"/>
      <c r="D35" s="358"/>
      <c r="E35" s="358"/>
      <c r="F35" s="358"/>
      <c r="G35" s="358"/>
      <c r="H35" s="358"/>
      <c r="I35" s="358"/>
      <c r="J35" s="358"/>
      <c r="K35" s="358"/>
      <c r="L35" s="98"/>
      <c r="M35" s="98"/>
      <c r="N35" s="98"/>
      <c r="O35" s="98"/>
      <c r="P35" s="98"/>
      <c r="Q35" s="98"/>
      <c r="R35" s="98"/>
    </row>
    <row r="36" spans="3:18" x14ac:dyDescent="0.2">
      <c r="C36" s="358"/>
      <c r="D36" s="358"/>
      <c r="E36" s="358"/>
      <c r="F36" s="358"/>
      <c r="G36" s="358"/>
      <c r="H36" s="358"/>
      <c r="I36" s="358"/>
      <c r="J36" s="358"/>
      <c r="K36" s="358"/>
      <c r="L36" s="98"/>
      <c r="M36" s="98"/>
      <c r="N36" s="98"/>
      <c r="O36" s="98"/>
      <c r="P36" s="98"/>
      <c r="Q36" s="98"/>
      <c r="R36" s="98"/>
    </row>
    <row r="37" spans="3:18" x14ac:dyDescent="0.2">
      <c r="C37" s="437" t="s">
        <v>402</v>
      </c>
      <c r="D37" s="437"/>
      <c r="E37" s="437"/>
      <c r="F37" s="437"/>
      <c r="G37" s="437"/>
      <c r="H37" s="437"/>
      <c r="I37" s="437"/>
      <c r="J37" s="437"/>
      <c r="K37" s="437"/>
      <c r="L37" s="437"/>
      <c r="M37" s="437"/>
      <c r="N37" s="437"/>
      <c r="O37" s="437"/>
      <c r="P37" s="437"/>
      <c r="Q37" s="437"/>
      <c r="R37" s="437"/>
    </row>
    <row r="38" spans="3:18" x14ac:dyDescent="0.2">
      <c r="C38" s="437"/>
      <c r="D38" s="437"/>
      <c r="E38" s="437"/>
      <c r="F38" s="437"/>
      <c r="G38" s="437"/>
      <c r="H38" s="437"/>
      <c r="I38" s="437"/>
      <c r="J38" s="437"/>
      <c r="K38" s="437"/>
      <c r="L38" s="437"/>
      <c r="M38" s="437"/>
      <c r="N38" s="437"/>
      <c r="O38" s="437"/>
      <c r="P38" s="437"/>
      <c r="Q38" s="437"/>
      <c r="R38" s="437"/>
    </row>
    <row r="39" spans="3:18" ht="23.25" customHeight="1" x14ac:dyDescent="0.2">
      <c r="C39" s="437"/>
      <c r="D39" s="437"/>
      <c r="E39" s="437"/>
      <c r="F39" s="437"/>
      <c r="G39" s="437"/>
      <c r="H39" s="437"/>
      <c r="I39" s="437"/>
      <c r="J39" s="437"/>
      <c r="K39" s="437"/>
      <c r="L39" s="437"/>
      <c r="M39" s="437"/>
      <c r="N39" s="437"/>
      <c r="O39" s="437"/>
      <c r="P39" s="437"/>
      <c r="Q39" s="437"/>
      <c r="R39" s="437"/>
    </row>
    <row r="40" spans="3:18" x14ac:dyDescent="0.2">
      <c r="C40" s="98"/>
      <c r="D40" s="98"/>
      <c r="E40" s="98"/>
      <c r="F40" s="98"/>
      <c r="G40" s="98"/>
      <c r="H40" s="98"/>
      <c r="I40" s="98"/>
      <c r="J40" s="98"/>
      <c r="K40" s="98"/>
      <c r="L40" s="98"/>
      <c r="M40" s="98"/>
      <c r="N40" s="98"/>
      <c r="O40" s="98"/>
      <c r="P40" s="98"/>
      <c r="Q40" s="98"/>
      <c r="R40" s="98"/>
    </row>
    <row r="41" spans="3:18" x14ac:dyDescent="0.2">
      <c r="C41" s="98"/>
      <c r="D41" s="98"/>
      <c r="E41" s="98"/>
      <c r="F41" s="395"/>
      <c r="G41" s="98"/>
      <c r="H41" s="98"/>
      <c r="I41" s="98"/>
      <c r="J41" s="98"/>
      <c r="K41" s="98"/>
      <c r="L41" s="98"/>
      <c r="M41" s="98"/>
      <c r="N41" s="98"/>
      <c r="O41" s="98"/>
      <c r="P41" s="98"/>
      <c r="Q41" s="98"/>
      <c r="R41" s="98"/>
    </row>
    <row r="42" spans="3:18" x14ac:dyDescent="0.2">
      <c r="C42" s="98"/>
      <c r="D42" s="98"/>
      <c r="E42" s="98"/>
      <c r="F42" s="98"/>
      <c r="G42" s="98"/>
      <c r="H42" s="98"/>
      <c r="I42" s="98"/>
      <c r="J42" s="98"/>
      <c r="K42" s="98"/>
      <c r="L42" s="98"/>
      <c r="M42" s="98"/>
      <c r="N42" s="98"/>
      <c r="O42" s="98"/>
      <c r="P42" s="98"/>
      <c r="Q42" s="98"/>
      <c r="R42" s="98"/>
    </row>
    <row r="43" spans="3:18" x14ac:dyDescent="0.2">
      <c r="C43" s="98"/>
      <c r="D43" s="98"/>
      <c r="E43" s="98"/>
      <c r="F43" s="98"/>
      <c r="G43" s="98"/>
      <c r="H43" s="98"/>
      <c r="I43" s="98"/>
      <c r="J43" s="98"/>
      <c r="K43" s="98"/>
      <c r="L43" s="98"/>
      <c r="M43" s="98"/>
      <c r="N43" s="98"/>
      <c r="O43" s="98"/>
      <c r="P43" s="98"/>
      <c r="Q43" s="98"/>
      <c r="R43" s="98"/>
    </row>
  </sheetData>
  <mergeCells count="11">
    <mergeCell ref="C37:R39"/>
    <mergeCell ref="C32:K32"/>
    <mergeCell ref="C33:K33"/>
    <mergeCell ref="B8:J8"/>
    <mergeCell ref="A29:I29"/>
    <mergeCell ref="A30:I30"/>
    <mergeCell ref="C1:R1"/>
    <mergeCell ref="C2:R2"/>
    <mergeCell ref="C7:R7"/>
    <mergeCell ref="C5:R5"/>
    <mergeCell ref="B4:R4"/>
  </mergeCells>
  <printOptions horizontalCentered="1" verticalCentered="1"/>
  <pageMargins left="0.23622047244094491" right="0.53" top="0.19685039370078741" bottom="1" header="0" footer="0"/>
  <pageSetup paperSize="9" scale="90" orientation="landscape" horizontalDpi="120" verticalDpi="144" r:id="rId1"/>
  <headerFooter alignWithMargins="0">
    <oddFooter>&amp;L&amp;A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A4" sqref="A4"/>
    </sheetView>
  </sheetViews>
  <sheetFormatPr baseColWidth="10" defaultRowHeight="12.75" x14ac:dyDescent="0.2"/>
  <cols>
    <col min="1" max="1" width="36.7109375" customWidth="1"/>
    <col min="2" max="2" width="14.28515625" customWidth="1"/>
    <col min="3" max="3" width="46.5703125" customWidth="1"/>
    <col min="4" max="4" width="8.85546875" customWidth="1"/>
  </cols>
  <sheetData>
    <row r="1" spans="1:6" x14ac:dyDescent="0.2">
      <c r="A1" s="434" t="s">
        <v>169</v>
      </c>
      <c r="B1" s="434"/>
      <c r="C1" s="434"/>
      <c r="D1" s="434"/>
    </row>
    <row r="2" spans="1:6" x14ac:dyDescent="0.2">
      <c r="A2" s="434"/>
      <c r="B2" s="434"/>
      <c r="C2" s="434"/>
      <c r="D2" s="434"/>
    </row>
    <row r="3" spans="1:6" x14ac:dyDescent="0.2">
      <c r="A3" s="434" t="s">
        <v>327</v>
      </c>
      <c r="B3" s="434"/>
      <c r="C3" s="434"/>
      <c r="D3" s="434"/>
    </row>
    <row r="4" spans="1:6" ht="15.75" x14ac:dyDescent="0.25">
      <c r="B4" s="495"/>
      <c r="C4" s="495"/>
      <c r="D4" s="495"/>
    </row>
    <row r="5" spans="1:6" ht="15.75" x14ac:dyDescent="0.2">
      <c r="A5" s="77" t="s">
        <v>70</v>
      </c>
      <c r="B5" s="77"/>
      <c r="C5" s="77"/>
      <c r="D5" s="77"/>
      <c r="E5" s="77"/>
    </row>
    <row r="6" spans="1:6" ht="15.75" x14ac:dyDescent="0.2">
      <c r="A6" s="77">
        <v>425826</v>
      </c>
      <c r="B6" s="77"/>
      <c r="C6" s="77"/>
      <c r="D6" s="77"/>
      <c r="E6" s="77"/>
    </row>
    <row r="7" spans="1:6" ht="13.5" thickBot="1" x14ac:dyDescent="0.25">
      <c r="C7" s="4"/>
      <c r="D7" s="2"/>
    </row>
    <row r="8" spans="1:6" x14ac:dyDescent="0.2">
      <c r="A8" s="111" t="s">
        <v>208</v>
      </c>
      <c r="B8" s="113" t="s">
        <v>191</v>
      </c>
      <c r="C8" s="4"/>
      <c r="D8" s="109"/>
    </row>
    <row r="9" spans="1:6" x14ac:dyDescent="0.2">
      <c r="A9" s="112" t="s">
        <v>130</v>
      </c>
      <c r="B9" s="12">
        <f>3730/425826*1000</f>
        <v>8.7594463466298436</v>
      </c>
      <c r="C9" s="13"/>
      <c r="D9" s="110"/>
    </row>
    <row r="10" spans="1:6" x14ac:dyDescent="0.2">
      <c r="A10" s="112" t="s">
        <v>200</v>
      </c>
      <c r="B10" s="12">
        <f>2201/425826*1000</f>
        <v>5.1687778576225973</v>
      </c>
      <c r="C10" s="13"/>
      <c r="D10" s="110"/>
    </row>
    <row r="11" spans="1:6" x14ac:dyDescent="0.2">
      <c r="A11" s="220" t="s">
        <v>131</v>
      </c>
      <c r="B11" s="12"/>
      <c r="C11" s="13"/>
      <c r="D11" s="110"/>
    </row>
    <row r="12" spans="1:6" x14ac:dyDescent="0.2">
      <c r="A12" s="6" t="s">
        <v>202</v>
      </c>
    </row>
    <row r="13" spans="1:6" x14ac:dyDescent="0.2">
      <c r="A13" s="6" t="s">
        <v>201</v>
      </c>
      <c r="F13" t="s">
        <v>161</v>
      </c>
    </row>
    <row r="14" spans="1:6" x14ac:dyDescent="0.2">
      <c r="A14" s="6" t="s">
        <v>132</v>
      </c>
    </row>
    <row r="15" spans="1:6" x14ac:dyDescent="0.2">
      <c r="A15" s="6" t="s">
        <v>133</v>
      </c>
    </row>
    <row r="16" spans="1:6" x14ac:dyDescent="0.2">
      <c r="A16" s="6" t="s">
        <v>237</v>
      </c>
    </row>
    <row r="17" spans="1:13" x14ac:dyDescent="0.2">
      <c r="A17" s="82"/>
      <c r="B17" s="1"/>
      <c r="C17" s="82"/>
      <c r="D17" s="1"/>
    </row>
    <row r="18" spans="1:13" x14ac:dyDescent="0.2">
      <c r="A18" s="339" t="s">
        <v>135</v>
      </c>
      <c r="B18" s="339"/>
      <c r="C18" s="339"/>
      <c r="D18" s="3"/>
    </row>
    <row r="19" spans="1:13" x14ac:dyDescent="0.2">
      <c r="A19" s="339" t="s">
        <v>136</v>
      </c>
      <c r="B19" s="339"/>
      <c r="C19" s="339"/>
    </row>
    <row r="20" spans="1:13" x14ac:dyDescent="0.2">
      <c r="A20" s="339" t="s">
        <v>137</v>
      </c>
      <c r="B20" s="339"/>
      <c r="C20" s="339"/>
    </row>
    <row r="21" spans="1:13" x14ac:dyDescent="0.2">
      <c r="A21" s="339" t="s">
        <v>134</v>
      </c>
      <c r="B21" s="339"/>
      <c r="C21" s="339"/>
    </row>
    <row r="22" spans="1:13" x14ac:dyDescent="0.2">
      <c r="A22" s="339" t="s">
        <v>138</v>
      </c>
      <c r="B22" s="339"/>
      <c r="C22" s="340"/>
      <c r="D22" s="1"/>
      <c r="E22" s="1"/>
    </row>
    <row r="23" spans="1:13" x14ac:dyDescent="0.2">
      <c r="A23" s="341"/>
      <c r="B23" s="341"/>
      <c r="C23" s="342"/>
      <c r="D23" s="1"/>
      <c r="E23" s="1"/>
      <c r="F23" s="1"/>
      <c r="G23" s="1"/>
      <c r="H23" s="1"/>
      <c r="I23" s="1"/>
      <c r="M23" s="1"/>
    </row>
    <row r="24" spans="1:13" x14ac:dyDescent="0.2">
      <c r="A24" s="341"/>
      <c r="B24" s="341"/>
      <c r="C24" s="341"/>
    </row>
    <row r="25" spans="1:13" x14ac:dyDescent="0.2">
      <c r="A25" s="3"/>
    </row>
    <row r="26" spans="1:13" x14ac:dyDescent="0.2">
      <c r="A26" s="3"/>
    </row>
    <row r="27" spans="1:13" x14ac:dyDescent="0.2">
      <c r="A27" s="3"/>
    </row>
    <row r="28" spans="1:13" x14ac:dyDescent="0.2">
      <c r="A28" s="3"/>
      <c r="B28">
        <f>425826*5.17/1000</f>
        <v>2201.5204199999998</v>
      </c>
    </row>
    <row r="29" spans="1:13" x14ac:dyDescent="0.2">
      <c r="A29" s="3"/>
    </row>
    <row r="30" spans="1:13" x14ac:dyDescent="0.2">
      <c r="A30" s="3"/>
      <c r="E30" s="1"/>
    </row>
  </sheetData>
  <mergeCells count="4">
    <mergeCell ref="A1:D1"/>
    <mergeCell ref="A2:D2"/>
    <mergeCell ref="A3:D3"/>
    <mergeCell ref="B4:D4"/>
  </mergeCells>
  <printOptions horizontalCentered="1" verticalCentered="1"/>
  <pageMargins left="1.02" right="0.75" top="1" bottom="1" header="0" footer="0"/>
  <pageSetup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A4" sqref="A4"/>
    </sheetView>
  </sheetViews>
  <sheetFormatPr baseColWidth="10" defaultRowHeight="12.75" x14ac:dyDescent="0.2"/>
  <cols>
    <col min="1" max="1" width="36.7109375" customWidth="1"/>
    <col min="2" max="2" width="14.28515625" customWidth="1"/>
    <col min="3" max="3" width="46.5703125" customWidth="1"/>
    <col min="4" max="4" width="8.85546875" customWidth="1"/>
  </cols>
  <sheetData>
    <row r="1" spans="1:5" x14ac:dyDescent="0.2">
      <c r="A1" s="434" t="s">
        <v>169</v>
      </c>
      <c r="B1" s="434"/>
      <c r="C1" s="434"/>
      <c r="D1" s="434"/>
      <c r="E1" s="434"/>
    </row>
    <row r="2" spans="1:5" x14ac:dyDescent="0.2">
      <c r="A2" s="434"/>
      <c r="B2" s="434"/>
      <c r="C2" s="434"/>
      <c r="D2" s="434"/>
      <c r="E2" s="434"/>
    </row>
    <row r="3" spans="1:5" x14ac:dyDescent="0.2">
      <c r="A3" s="434" t="s">
        <v>327</v>
      </c>
      <c r="B3" s="434"/>
      <c r="C3" s="434"/>
      <c r="D3" s="434"/>
      <c r="E3" s="434"/>
    </row>
    <row r="4" spans="1:5" ht="15.75" x14ac:dyDescent="0.25">
      <c r="B4" s="495"/>
      <c r="C4" s="495"/>
      <c r="D4" s="495"/>
    </row>
    <row r="5" spans="1:5" ht="15.75" x14ac:dyDescent="0.2">
      <c r="A5" s="496" t="s">
        <v>6</v>
      </c>
      <c r="B5" s="496"/>
      <c r="C5" s="496"/>
      <c r="D5" s="496"/>
      <c r="E5" s="496"/>
    </row>
    <row r="6" spans="1:5" ht="15.75" x14ac:dyDescent="0.2">
      <c r="A6" s="497" t="s">
        <v>256</v>
      </c>
      <c r="B6" s="497"/>
      <c r="C6" s="497"/>
      <c r="D6" s="497"/>
      <c r="E6" s="497"/>
    </row>
    <row r="8" spans="1:5" ht="13.5" thickBot="1" x14ac:dyDescent="0.25"/>
    <row r="9" spans="1:5" ht="13.5" thickBot="1" x14ac:dyDescent="0.25">
      <c r="A9" s="111" t="s">
        <v>208</v>
      </c>
      <c r="B9" s="212" t="s">
        <v>215</v>
      </c>
    </row>
    <row r="10" spans="1:5" x14ac:dyDescent="0.2">
      <c r="A10" s="5" t="s">
        <v>209</v>
      </c>
      <c r="B10" s="211">
        <f>2093*0.0454338936846888</f>
        <v>95.093139482053658</v>
      </c>
    </row>
    <row r="11" spans="1:5" x14ac:dyDescent="0.2">
      <c r="A11" s="8" t="s">
        <v>210</v>
      </c>
      <c r="B11" s="210">
        <f>108*0.0454338936846888</f>
        <v>4.9068605179463907</v>
      </c>
    </row>
    <row r="12" spans="1:5" x14ac:dyDescent="0.2">
      <c r="A12" s="5" t="s">
        <v>211</v>
      </c>
      <c r="B12" s="210">
        <f>3150*0.0268096514745308</f>
        <v>84.450402144772028</v>
      </c>
    </row>
    <row r="13" spans="1:5" x14ac:dyDescent="0.2">
      <c r="A13" s="81" t="s">
        <v>212</v>
      </c>
      <c r="B13" s="210">
        <f>580*0.0268096514745308</f>
        <v>15.549597855227864</v>
      </c>
    </row>
    <row r="14" spans="1:5" x14ac:dyDescent="0.2">
      <c r="A14" s="82" t="s">
        <v>190</v>
      </c>
      <c r="B14" s="226"/>
    </row>
    <row r="15" spans="1:5" x14ac:dyDescent="0.2">
      <c r="A15" s="6" t="s">
        <v>188</v>
      </c>
    </row>
    <row r="16" spans="1:5" x14ac:dyDescent="0.2">
      <c r="A16" s="3"/>
      <c r="B16" s="3"/>
      <c r="C16" s="3"/>
    </row>
    <row r="17" spans="1:3" x14ac:dyDescent="0.2">
      <c r="A17" s="227" t="s">
        <v>7</v>
      </c>
      <c r="B17" s="227"/>
      <c r="C17" s="227"/>
    </row>
    <row r="18" spans="1:3" x14ac:dyDescent="0.2">
      <c r="A18" s="227" t="s">
        <v>9</v>
      </c>
      <c r="B18" s="227"/>
      <c r="C18" s="227"/>
    </row>
    <row r="19" spans="1:3" x14ac:dyDescent="0.2">
      <c r="A19" s="227" t="s">
        <v>8</v>
      </c>
      <c r="B19" s="227"/>
      <c r="C19" s="227"/>
    </row>
    <row r="20" spans="1:3" x14ac:dyDescent="0.2">
      <c r="A20" s="227"/>
      <c r="B20" s="227"/>
      <c r="C20" s="227"/>
    </row>
    <row r="21" spans="1:3" x14ac:dyDescent="0.2">
      <c r="A21" s="227"/>
      <c r="B21" s="227"/>
      <c r="C21" s="227"/>
    </row>
    <row r="22" spans="1:3" x14ac:dyDescent="0.2">
      <c r="A22" s="227"/>
      <c r="B22" s="227"/>
      <c r="C22" s="227"/>
    </row>
    <row r="23" spans="1:3" x14ac:dyDescent="0.2">
      <c r="A23" s="227"/>
      <c r="B23" s="227"/>
      <c r="C23" s="227"/>
    </row>
    <row r="24" spans="1:3" x14ac:dyDescent="0.2">
      <c r="A24" s="227" t="s">
        <v>291</v>
      </c>
      <c r="B24" s="227"/>
      <c r="C24" s="227"/>
    </row>
    <row r="25" spans="1:3" x14ac:dyDescent="0.2">
      <c r="A25" s="227" t="s">
        <v>10</v>
      </c>
      <c r="B25" s="227"/>
      <c r="C25" s="227"/>
    </row>
    <row r="26" spans="1:3" x14ac:dyDescent="0.2">
      <c r="A26" s="227" t="s">
        <v>11</v>
      </c>
      <c r="B26" s="227"/>
      <c r="C26" s="227"/>
    </row>
    <row r="27" spans="1:3" x14ac:dyDescent="0.2">
      <c r="A27" s="227" t="s">
        <v>12</v>
      </c>
      <c r="B27" s="227"/>
      <c r="C27" s="227"/>
    </row>
    <row r="28" spans="1:3" x14ac:dyDescent="0.2">
      <c r="A28" s="227" t="s">
        <v>13</v>
      </c>
      <c r="B28" s="227"/>
      <c r="C28" s="227"/>
    </row>
    <row r="29" spans="1:3" x14ac:dyDescent="0.2">
      <c r="A29" s="227"/>
      <c r="B29" s="227"/>
      <c r="C29" s="227"/>
    </row>
    <row r="30" spans="1:3" x14ac:dyDescent="0.2">
      <c r="A30" s="227"/>
      <c r="B30" s="227"/>
      <c r="C30" s="227"/>
    </row>
    <row r="31" spans="1:3" x14ac:dyDescent="0.2">
      <c r="A31" s="227"/>
      <c r="B31" s="227"/>
      <c r="C31" s="227"/>
    </row>
    <row r="32" spans="1:3" x14ac:dyDescent="0.2">
      <c r="A32" s="227"/>
      <c r="B32" s="227"/>
      <c r="C32" s="227"/>
    </row>
  </sheetData>
  <mergeCells count="6">
    <mergeCell ref="A5:E5"/>
    <mergeCell ref="A6:E6"/>
    <mergeCell ref="B4:D4"/>
    <mergeCell ref="A1:E1"/>
    <mergeCell ref="A2:E2"/>
    <mergeCell ref="A3:E3"/>
  </mergeCells>
  <printOptions horizontalCentered="1" verticalCentered="1"/>
  <pageMargins left="0.9" right="0.75" top="1" bottom="1" header="0" footer="0"/>
  <pageSetup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zoomScale="75" workbookViewId="0">
      <selection activeCell="G31" sqref="G31"/>
    </sheetView>
  </sheetViews>
  <sheetFormatPr baseColWidth="10" defaultRowHeight="12.75" x14ac:dyDescent="0.2"/>
  <cols>
    <col min="1" max="1" width="47.140625" customWidth="1"/>
    <col min="2" max="2" width="27.5703125" hidden="1" customWidth="1"/>
    <col min="3" max="3" width="11" customWidth="1"/>
    <col min="4" max="4" width="9" customWidth="1"/>
    <col min="5" max="5" width="10.5703125" customWidth="1"/>
    <col min="6" max="6" width="5.28515625" customWidth="1"/>
  </cols>
  <sheetData>
    <row r="1" spans="1:13" x14ac:dyDescent="0.2">
      <c r="A1" s="434" t="s">
        <v>157</v>
      </c>
      <c r="B1" s="434"/>
      <c r="C1" s="434"/>
      <c r="D1" s="434"/>
      <c r="E1" s="434"/>
      <c r="F1" s="434"/>
      <c r="G1" s="434"/>
      <c r="H1" s="434"/>
      <c r="I1" s="434"/>
      <c r="J1" s="434"/>
      <c r="K1" s="434"/>
      <c r="L1" s="434"/>
      <c r="M1" s="434"/>
    </row>
    <row r="2" spans="1:13" x14ac:dyDescent="0.2">
      <c r="A2" s="434"/>
      <c r="B2" s="434"/>
      <c r="C2" s="434"/>
      <c r="D2" s="434"/>
      <c r="E2" s="434"/>
      <c r="F2" s="434"/>
      <c r="G2" s="434"/>
      <c r="H2" s="434"/>
      <c r="I2" s="434"/>
      <c r="J2" s="434"/>
      <c r="K2" s="434"/>
      <c r="L2" s="434"/>
      <c r="M2" s="434"/>
    </row>
    <row r="3" spans="1:13" x14ac:dyDescent="0.2">
      <c r="A3" s="434" t="s">
        <v>410</v>
      </c>
      <c r="B3" s="434"/>
      <c r="C3" s="434"/>
      <c r="D3" s="434"/>
      <c r="E3" s="434"/>
      <c r="F3" s="434"/>
      <c r="G3" s="434"/>
      <c r="H3" s="434"/>
      <c r="I3" s="434"/>
      <c r="J3" s="434"/>
      <c r="K3" s="434"/>
      <c r="L3" s="434"/>
      <c r="M3" s="434"/>
    </row>
    <row r="4" spans="1:13" x14ac:dyDescent="0.2">
      <c r="A4" s="9"/>
      <c r="B4" s="9"/>
      <c r="C4" s="9"/>
      <c r="D4" s="9"/>
      <c r="E4" s="9"/>
      <c r="F4" s="9"/>
      <c r="G4" s="9"/>
      <c r="H4" s="9"/>
      <c r="I4" s="9"/>
      <c r="J4" s="9"/>
      <c r="K4" s="9"/>
      <c r="L4" s="9"/>
      <c r="M4" s="9"/>
    </row>
    <row r="5" spans="1:13" ht="15" customHeight="1" x14ac:dyDescent="0.25">
      <c r="A5" s="491" t="s">
        <v>372</v>
      </c>
      <c r="B5" s="491"/>
      <c r="C5" s="491"/>
      <c r="D5" s="491"/>
      <c r="E5" s="491"/>
      <c r="F5" s="491"/>
      <c r="G5" s="491"/>
      <c r="H5" s="491"/>
      <c r="I5" s="491"/>
      <c r="J5" s="491"/>
      <c r="K5" s="491"/>
      <c r="L5" s="491"/>
      <c r="M5" s="491"/>
    </row>
    <row r="6" spans="1:13" ht="15" customHeight="1" x14ac:dyDescent="0.25">
      <c r="A6" s="72"/>
      <c r="B6" s="72"/>
      <c r="C6" s="72"/>
      <c r="D6" s="72"/>
      <c r="E6" s="73"/>
      <c r="F6" s="74"/>
      <c r="G6" s="74"/>
      <c r="H6" s="74"/>
    </row>
    <row r="7" spans="1:13" ht="15" customHeight="1" x14ac:dyDescent="0.2">
      <c r="A7" s="67" t="s">
        <v>204</v>
      </c>
      <c r="B7" s="67"/>
      <c r="C7" s="67"/>
      <c r="D7" s="67"/>
      <c r="E7" s="41"/>
      <c r="F7" s="45"/>
      <c r="G7" s="45"/>
      <c r="H7" s="45"/>
    </row>
    <row r="8" spans="1:13" ht="15" customHeight="1" x14ac:dyDescent="0.2">
      <c r="A8" s="67"/>
      <c r="B8" s="67"/>
      <c r="C8" s="67"/>
      <c r="D8" s="67"/>
      <c r="E8" s="41"/>
      <c r="F8" s="45"/>
      <c r="G8" s="45"/>
      <c r="H8" s="45"/>
    </row>
    <row r="9" spans="1:13" ht="15" hidden="1" customHeight="1" x14ac:dyDescent="0.2">
      <c r="A9" s="124" t="s">
        <v>208</v>
      </c>
      <c r="B9" s="124"/>
      <c r="C9" s="164" t="s">
        <v>239</v>
      </c>
      <c r="D9" s="193" t="s">
        <v>214</v>
      </c>
      <c r="E9" s="195"/>
      <c r="G9" s="17"/>
    </row>
    <row r="10" spans="1:13" ht="15" hidden="1" customHeight="1" x14ac:dyDescent="0.2">
      <c r="A10" s="70" t="s">
        <v>277</v>
      </c>
      <c r="B10" s="70"/>
      <c r="C10" s="187">
        <v>1837</v>
      </c>
      <c r="D10" s="194">
        <f>(C10*100)/2294</f>
        <v>80.078465562336532</v>
      </c>
      <c r="E10" s="196"/>
      <c r="G10" s="17"/>
    </row>
    <row r="11" spans="1:13" ht="15" hidden="1" customHeight="1" x14ac:dyDescent="0.2">
      <c r="A11" s="15" t="s">
        <v>279</v>
      </c>
      <c r="B11" s="15"/>
      <c r="C11" s="188">
        <v>1943</v>
      </c>
      <c r="D11" s="194">
        <f>(C11*100)/2294</f>
        <v>84.69921534437664</v>
      </c>
      <c r="E11" s="196"/>
      <c r="G11" s="17"/>
    </row>
    <row r="12" spans="1:13" ht="15" hidden="1" customHeight="1" x14ac:dyDescent="0.2">
      <c r="A12" s="15" t="s">
        <v>280</v>
      </c>
      <c r="B12" s="15"/>
      <c r="C12" s="188">
        <v>1943</v>
      </c>
      <c r="D12" s="194">
        <f>(C12*100)/2294</f>
        <v>84.69921534437664</v>
      </c>
      <c r="E12" s="197"/>
      <c r="G12" s="17"/>
    </row>
    <row r="13" spans="1:13" ht="15" hidden="1" customHeight="1" x14ac:dyDescent="0.2">
      <c r="A13" s="15" t="s">
        <v>278</v>
      </c>
      <c r="B13" s="15"/>
      <c r="C13" s="188">
        <v>1370</v>
      </c>
      <c r="D13" s="194">
        <f>(C13*100)/2294</f>
        <v>59.721011333914561</v>
      </c>
      <c r="E13" s="197"/>
      <c r="G13" s="17"/>
    </row>
    <row r="14" spans="1:13" ht="15" hidden="1" customHeight="1" x14ac:dyDescent="0.2">
      <c r="A14" s="15" t="s">
        <v>238</v>
      </c>
      <c r="B14" s="15"/>
      <c r="C14" s="188">
        <v>421</v>
      </c>
      <c r="D14" s="194">
        <f>(C14*100)/2305</f>
        <v>18.2646420824295</v>
      </c>
      <c r="E14" s="197"/>
      <c r="G14" s="17"/>
    </row>
    <row r="15" spans="1:13" ht="15" hidden="1" customHeight="1" x14ac:dyDescent="0.2">
      <c r="A15" s="341"/>
      <c r="B15" s="341"/>
      <c r="C15" s="341"/>
      <c r="D15" s="341"/>
      <c r="E15" s="341"/>
      <c r="F15" s="341"/>
      <c r="G15" s="17"/>
    </row>
    <row r="16" spans="1:13" ht="15" hidden="1" customHeight="1" x14ac:dyDescent="0.2">
      <c r="A16" s="498" t="s">
        <v>14</v>
      </c>
      <c r="B16" s="498"/>
      <c r="C16" s="498"/>
      <c r="D16" s="498"/>
      <c r="E16" s="498"/>
      <c r="F16" s="498"/>
      <c r="G16" s="17"/>
    </row>
    <row r="17" spans="1:8" ht="15" hidden="1" customHeight="1" x14ac:dyDescent="0.2">
      <c r="A17" s="498"/>
      <c r="B17" s="498"/>
      <c r="C17" s="498"/>
      <c r="D17" s="498"/>
      <c r="E17" s="498"/>
      <c r="F17" s="498"/>
      <c r="G17" s="17"/>
    </row>
    <row r="18" spans="1:8" ht="15" hidden="1" customHeight="1" x14ac:dyDescent="0.2">
      <c r="A18" s="498"/>
      <c r="B18" s="498"/>
      <c r="C18" s="498"/>
      <c r="D18" s="498"/>
      <c r="E18" s="498"/>
      <c r="F18" s="498"/>
      <c r="G18" s="17"/>
    </row>
    <row r="19" spans="1:8" ht="15" hidden="1" customHeight="1" x14ac:dyDescent="0.2">
      <c r="A19" s="498"/>
      <c r="B19" s="498"/>
      <c r="C19" s="498"/>
      <c r="D19" s="498"/>
      <c r="E19" s="498"/>
      <c r="F19" s="498"/>
      <c r="G19" s="17"/>
    </row>
    <row r="20" spans="1:8" ht="15" hidden="1" customHeight="1" x14ac:dyDescent="0.2">
      <c r="A20" s="498"/>
      <c r="B20" s="498"/>
      <c r="C20" s="498"/>
      <c r="D20" s="498"/>
      <c r="E20" s="498"/>
      <c r="F20" s="498"/>
      <c r="G20" s="17"/>
    </row>
    <row r="21" spans="1:8" ht="15" hidden="1" customHeight="1" x14ac:dyDescent="0.2">
      <c r="A21" s="498"/>
      <c r="B21" s="498"/>
      <c r="C21" s="498"/>
      <c r="D21" s="498"/>
      <c r="E21" s="498"/>
      <c r="F21" s="498"/>
      <c r="G21" s="17"/>
    </row>
    <row r="22" spans="1:8" ht="15" hidden="1" customHeight="1" x14ac:dyDescent="0.2">
      <c r="A22" s="498" t="s">
        <v>15</v>
      </c>
      <c r="B22" s="498"/>
      <c r="C22" s="498"/>
      <c r="D22" s="498"/>
      <c r="E22" s="498"/>
      <c r="F22" s="498"/>
      <c r="G22" s="17"/>
    </row>
    <row r="23" spans="1:8" ht="15" hidden="1" customHeight="1" x14ac:dyDescent="0.25">
      <c r="A23" s="72" t="s">
        <v>275</v>
      </c>
      <c r="B23" s="72"/>
      <c r="C23" s="72"/>
      <c r="D23" s="72"/>
      <c r="E23" s="41"/>
      <c r="F23" s="45"/>
      <c r="G23" s="45"/>
      <c r="H23" s="45"/>
    </row>
    <row r="24" spans="1:8" ht="15" customHeight="1" x14ac:dyDescent="0.25">
      <c r="A24" s="72"/>
      <c r="B24" s="72"/>
      <c r="C24" s="72"/>
      <c r="D24" s="72"/>
      <c r="E24" s="41"/>
      <c r="F24" s="45"/>
      <c r="G24" s="45"/>
      <c r="H24" s="45"/>
    </row>
    <row r="25" spans="1:8" x14ac:dyDescent="0.2">
      <c r="A25" s="122" t="s">
        <v>208</v>
      </c>
      <c r="B25" s="191"/>
      <c r="C25" s="193" t="s">
        <v>239</v>
      </c>
      <c r="D25" s="164" t="s">
        <v>214</v>
      </c>
      <c r="E25" s="343" t="s">
        <v>71</v>
      </c>
      <c r="G25" s="17"/>
    </row>
    <row r="26" spans="1:8" x14ac:dyDescent="0.2">
      <c r="A26" s="168" t="s">
        <v>276</v>
      </c>
      <c r="B26" s="198"/>
      <c r="C26" s="199">
        <v>31</v>
      </c>
      <c r="D26" s="280">
        <f>+C26/58294*100</f>
        <v>5.3178714790544479E-2</v>
      </c>
      <c r="E26" s="344">
        <f>D26/C26*100</f>
        <v>0.1715442412598209</v>
      </c>
      <c r="F26" s="75"/>
      <c r="G26" s="17"/>
    </row>
    <row r="27" spans="1:8" x14ac:dyDescent="0.2">
      <c r="A27" s="168" t="s">
        <v>248</v>
      </c>
      <c r="B27" s="198"/>
      <c r="C27" s="199">
        <v>1743</v>
      </c>
      <c r="D27" s="280">
        <f>(C27*100)/58294</f>
        <v>2.9900161251586783</v>
      </c>
      <c r="E27" s="344">
        <f>D27/C27*100</f>
        <v>0.1715442412598209</v>
      </c>
      <c r="F27" s="75"/>
      <c r="G27" s="17"/>
    </row>
    <row r="28" spans="1:8" x14ac:dyDescent="0.2">
      <c r="A28" s="168"/>
      <c r="B28" s="198"/>
      <c r="C28" s="199"/>
      <c r="D28" s="168"/>
      <c r="E28" s="344"/>
      <c r="G28" s="17"/>
    </row>
    <row r="29" spans="1:8" x14ac:dyDescent="0.2">
      <c r="A29" s="352"/>
      <c r="B29" s="352"/>
      <c r="C29" s="352"/>
      <c r="D29" s="352"/>
      <c r="E29" s="353"/>
      <c r="G29" s="17"/>
    </row>
    <row r="30" spans="1:8" x14ac:dyDescent="0.2">
      <c r="A30" s="437" t="s">
        <v>438</v>
      </c>
      <c r="B30" s="437"/>
      <c r="C30" s="437"/>
      <c r="D30" s="437"/>
      <c r="E30" s="437"/>
      <c r="G30" s="17"/>
    </row>
    <row r="31" spans="1:8" x14ac:dyDescent="0.2">
      <c r="A31" s="437"/>
      <c r="B31" s="437"/>
      <c r="C31" s="437"/>
      <c r="D31" s="437"/>
      <c r="E31" s="437"/>
      <c r="G31" s="17"/>
    </row>
    <row r="32" spans="1:8" x14ac:dyDescent="0.2">
      <c r="A32" s="437"/>
      <c r="B32" s="437"/>
      <c r="C32" s="437"/>
      <c r="D32" s="437"/>
      <c r="E32" s="437"/>
      <c r="G32" s="17"/>
    </row>
    <row r="33" spans="1:7" x14ac:dyDescent="0.2">
      <c r="A33" s="437"/>
      <c r="B33" s="437"/>
      <c r="C33" s="437"/>
      <c r="D33" s="437"/>
      <c r="E33" s="437"/>
      <c r="G33" s="17"/>
    </row>
    <row r="34" spans="1:7" x14ac:dyDescent="0.2">
      <c r="A34" s="437"/>
      <c r="B34" s="437"/>
      <c r="C34" s="437"/>
      <c r="D34" s="437"/>
      <c r="E34" s="437"/>
      <c r="G34" s="17"/>
    </row>
    <row r="35" spans="1:7" x14ac:dyDescent="0.2">
      <c r="A35" s="437"/>
      <c r="B35" s="437"/>
      <c r="C35" s="437"/>
      <c r="D35" s="437"/>
      <c r="E35" s="437"/>
      <c r="G35" s="17"/>
    </row>
    <row r="36" spans="1:7" x14ac:dyDescent="0.2">
      <c r="A36" s="186"/>
      <c r="B36" s="186"/>
      <c r="C36" s="186"/>
      <c r="D36" s="186"/>
      <c r="E36" s="166"/>
      <c r="F36" s="17"/>
      <c r="G36" s="17"/>
    </row>
    <row r="37" spans="1:7" ht="15.75" x14ac:dyDescent="0.25">
      <c r="A37" s="165" t="s">
        <v>287</v>
      </c>
      <c r="B37" s="165"/>
      <c r="C37" s="165"/>
      <c r="D37" s="165"/>
      <c r="E37" s="166"/>
      <c r="F37" s="17"/>
      <c r="G37" s="17"/>
    </row>
    <row r="38" spans="1:7" x14ac:dyDescent="0.2">
      <c r="A38" s="167" t="s">
        <v>208</v>
      </c>
      <c r="B38" s="201"/>
      <c r="C38" s="193" t="s">
        <v>59</v>
      </c>
      <c r="D38" s="164" t="s">
        <v>214</v>
      </c>
      <c r="E38" s="200"/>
      <c r="F38" s="17"/>
      <c r="G38" s="17"/>
    </row>
    <row r="39" spans="1:7" x14ac:dyDescent="0.2">
      <c r="A39" s="168" t="s">
        <v>283</v>
      </c>
      <c r="B39" s="198"/>
      <c r="C39" s="346"/>
      <c r="D39" s="280">
        <f>(C39*100)/58294</f>
        <v>0</v>
      </c>
      <c r="E39" s="186"/>
      <c r="F39" s="17"/>
      <c r="G39" s="17"/>
    </row>
    <row r="40" spans="1:7" x14ac:dyDescent="0.2">
      <c r="A40" s="168" t="s">
        <v>281</v>
      </c>
      <c r="B40" s="198"/>
      <c r="C40" s="346"/>
      <c r="D40" s="280">
        <f>(C40*100)/58294</f>
        <v>0</v>
      </c>
      <c r="E40" s="186"/>
      <c r="F40" s="17"/>
      <c r="G40" s="17"/>
    </row>
    <row r="41" spans="1:7" x14ac:dyDescent="0.2">
      <c r="A41" s="168" t="s">
        <v>282</v>
      </c>
      <c r="B41" s="198"/>
      <c r="C41" s="346"/>
      <c r="D41" s="280">
        <f>(C41*100)/58294</f>
        <v>0</v>
      </c>
      <c r="E41" s="186"/>
      <c r="F41" s="17"/>
      <c r="G41" s="17"/>
    </row>
    <row r="42" spans="1:7" x14ac:dyDescent="0.2">
      <c r="A42" s="168" t="s">
        <v>284</v>
      </c>
      <c r="B42" s="198"/>
      <c r="C42" s="346"/>
      <c r="D42" s="280">
        <f>(C42*100)/58294</f>
        <v>0</v>
      </c>
      <c r="E42" s="186"/>
      <c r="F42" s="17"/>
      <c r="G42" s="17"/>
    </row>
    <row r="43" spans="1:7" x14ac:dyDescent="0.2">
      <c r="A43" s="15" t="s">
        <v>285</v>
      </c>
      <c r="B43" s="202"/>
      <c r="C43" s="347"/>
      <c r="D43" s="280">
        <f>(C43*100)/58294</f>
        <v>0</v>
      </c>
      <c r="E43" s="13"/>
      <c r="G43" s="17"/>
    </row>
    <row r="44" spans="1:7" x14ac:dyDescent="0.2">
      <c r="A44" s="15" t="s">
        <v>76</v>
      </c>
      <c r="B44" s="202"/>
      <c r="C44" s="347"/>
      <c r="D44" s="281"/>
      <c r="E44" s="13"/>
      <c r="G44" s="17"/>
    </row>
    <row r="45" spans="1:7" x14ac:dyDescent="0.2">
      <c r="A45" s="15" t="s">
        <v>286</v>
      </c>
      <c r="B45" s="202"/>
      <c r="C45" s="347"/>
      <c r="D45" s="281"/>
      <c r="E45" s="13"/>
      <c r="G45" s="17"/>
    </row>
    <row r="46" spans="1:7" x14ac:dyDescent="0.2">
      <c r="A46" s="15" t="s">
        <v>213</v>
      </c>
      <c r="B46" s="202"/>
      <c r="C46" s="345"/>
      <c r="D46" s="406" t="e">
        <f>D39/C39*100</f>
        <v>#DIV/0!</v>
      </c>
      <c r="E46" s="13"/>
      <c r="G46" s="17"/>
    </row>
    <row r="47" spans="1:7" x14ac:dyDescent="0.2">
      <c r="A47" s="13" t="s">
        <v>204</v>
      </c>
      <c r="B47" s="13"/>
      <c r="C47" s="13"/>
      <c r="D47" s="13"/>
      <c r="E47" s="14"/>
      <c r="G47" s="17"/>
    </row>
    <row r="48" spans="1:7" x14ac:dyDescent="0.2">
      <c r="A48" s="437" t="s">
        <v>437</v>
      </c>
      <c r="B48" s="437"/>
      <c r="C48" s="437"/>
      <c r="D48" s="437"/>
      <c r="E48" s="437"/>
      <c r="G48" s="17"/>
    </row>
    <row r="49" spans="1:5" x14ac:dyDescent="0.2">
      <c r="A49" s="437"/>
      <c r="B49" s="437"/>
      <c r="C49" s="437"/>
      <c r="D49" s="437"/>
      <c r="E49" s="437"/>
    </row>
    <row r="50" spans="1:5" x14ac:dyDescent="0.2">
      <c r="A50" s="437"/>
      <c r="B50" s="437"/>
      <c r="C50" s="437"/>
      <c r="D50" s="437"/>
      <c r="E50" s="437"/>
    </row>
    <row r="51" spans="1:5" x14ac:dyDescent="0.2">
      <c r="A51" s="3"/>
      <c r="B51" s="6"/>
      <c r="C51" s="6"/>
    </row>
    <row r="52" spans="1:5" x14ac:dyDescent="0.2">
      <c r="A52" s="3"/>
      <c r="B52" s="6"/>
      <c r="C52" s="6"/>
      <c r="D52" s="6"/>
    </row>
    <row r="53" spans="1:5" x14ac:dyDescent="0.2">
      <c r="A53" s="3"/>
      <c r="D53" s="6"/>
    </row>
    <row r="56" spans="1:5" x14ac:dyDescent="0.2">
      <c r="A56" s="6" t="s">
        <v>337</v>
      </c>
    </row>
    <row r="57" spans="1:5" x14ac:dyDescent="0.2">
      <c r="A57" s="6" t="s">
        <v>436</v>
      </c>
    </row>
  </sheetData>
  <mergeCells count="8">
    <mergeCell ref="A30:E35"/>
    <mergeCell ref="A48:E50"/>
    <mergeCell ref="A1:M1"/>
    <mergeCell ref="A2:M2"/>
    <mergeCell ref="A3:M3"/>
    <mergeCell ref="A5:M5"/>
    <mergeCell ref="A16:F21"/>
    <mergeCell ref="A22:F22"/>
  </mergeCells>
  <printOptions horizontalCentered="1" verticalCentered="1"/>
  <pageMargins left="0.54" right="0.75" top="1" bottom="1" header="0" footer="0"/>
  <pageSetup scale="7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49"/>
  <sheetViews>
    <sheetView topLeftCell="A10" workbookViewId="0">
      <selection activeCell="D17" sqref="D17"/>
    </sheetView>
  </sheetViews>
  <sheetFormatPr baseColWidth="10" defaultRowHeight="12.75" x14ac:dyDescent="0.2"/>
  <cols>
    <col min="1" max="1" width="3.85546875" style="21" customWidth="1"/>
    <col min="2" max="2" width="28.42578125" style="26" customWidth="1"/>
    <col min="3" max="3" width="8.85546875" style="21" customWidth="1"/>
    <col min="4" max="4" width="9.28515625" style="21" customWidth="1"/>
    <col min="5" max="5" width="11.42578125" style="21"/>
    <col min="6" max="6" width="5" style="21" customWidth="1"/>
    <col min="7" max="7" width="11.42578125" style="21"/>
    <col min="8" max="8" width="15" style="21" customWidth="1"/>
    <col min="9" max="13" width="11.42578125" style="21"/>
    <col min="14" max="14" width="6.140625" style="21" customWidth="1"/>
    <col min="15" max="16384" width="11.42578125" style="21"/>
  </cols>
  <sheetData>
    <row r="4" spans="1:13" x14ac:dyDescent="0.2">
      <c r="B4" s="441" t="s">
        <v>199</v>
      </c>
      <c r="C4" s="441"/>
      <c r="D4" s="441"/>
      <c r="E4" s="441"/>
      <c r="F4" s="441"/>
      <c r="G4" s="441"/>
      <c r="H4" s="441"/>
      <c r="I4" s="441"/>
      <c r="J4" s="441"/>
      <c r="K4" s="441"/>
      <c r="L4" s="441"/>
      <c r="M4" s="441"/>
    </row>
    <row r="5" spans="1:13" x14ac:dyDescent="0.2">
      <c r="B5" s="441"/>
      <c r="C5" s="441"/>
      <c r="D5" s="441"/>
      <c r="E5" s="441"/>
      <c r="F5" s="441"/>
      <c r="G5" s="441"/>
      <c r="H5" s="441"/>
      <c r="I5" s="441"/>
      <c r="J5" s="441"/>
      <c r="K5" s="441"/>
      <c r="L5" s="441"/>
      <c r="M5" s="441"/>
    </row>
    <row r="6" spans="1:13" x14ac:dyDescent="0.2">
      <c r="B6" s="441" t="s">
        <v>389</v>
      </c>
      <c r="C6" s="441"/>
      <c r="D6" s="441"/>
      <c r="E6" s="441"/>
      <c r="F6" s="441"/>
      <c r="G6" s="441"/>
      <c r="H6" s="441"/>
      <c r="I6" s="441"/>
      <c r="J6" s="441"/>
      <c r="K6" s="441"/>
      <c r="L6" s="441"/>
      <c r="M6" s="441"/>
    </row>
    <row r="7" spans="1:13" x14ac:dyDescent="0.2">
      <c r="B7" s="19"/>
      <c r="C7" s="20"/>
      <c r="D7" s="20"/>
      <c r="E7" s="20"/>
      <c r="F7" s="20"/>
      <c r="G7" s="20"/>
      <c r="H7" s="20"/>
      <c r="I7" s="20"/>
    </row>
    <row r="8" spans="1:13" ht="15.75" x14ac:dyDescent="0.2">
      <c r="B8" s="443" t="s">
        <v>340</v>
      </c>
      <c r="C8" s="443"/>
      <c r="D8" s="443"/>
      <c r="E8" s="443"/>
      <c r="F8" s="443"/>
      <c r="G8" s="443"/>
      <c r="H8" s="443"/>
      <c r="I8" s="443"/>
      <c r="J8" s="443"/>
      <c r="K8" s="443"/>
      <c r="L8" s="443"/>
    </row>
    <row r="9" spans="1:13" x14ac:dyDescent="0.2">
      <c r="A9" s="441" t="s">
        <v>456</v>
      </c>
      <c r="B9" s="441"/>
      <c r="C9" s="441"/>
      <c r="D9" s="441"/>
      <c r="E9" s="441"/>
      <c r="F9" s="441"/>
      <c r="G9" s="441"/>
      <c r="H9" s="441"/>
      <c r="I9" s="441"/>
      <c r="J9" s="441"/>
      <c r="K9" s="441"/>
      <c r="L9" s="441"/>
    </row>
    <row r="10" spans="1:13" x14ac:dyDescent="0.2">
      <c r="B10" s="71" t="s">
        <v>204</v>
      </c>
      <c r="C10" s="71"/>
      <c r="D10" s="71"/>
      <c r="E10" s="71"/>
      <c r="F10" s="20"/>
      <c r="G10" s="20"/>
      <c r="H10" s="20"/>
      <c r="I10" s="20"/>
    </row>
    <row r="11" spans="1:13" ht="13.5" thickBot="1" x14ac:dyDescent="0.25">
      <c r="B11" s="19"/>
      <c r="C11" s="23"/>
      <c r="D11" s="23"/>
      <c r="E11" s="23"/>
      <c r="F11" s="20"/>
      <c r="G11" s="20"/>
      <c r="H11" s="20"/>
      <c r="I11" s="20"/>
    </row>
    <row r="12" spans="1:13" ht="13.5" thickBot="1" x14ac:dyDescent="0.25">
      <c r="B12" s="505" t="s">
        <v>192</v>
      </c>
      <c r="C12" s="506"/>
      <c r="D12" s="507"/>
      <c r="J12" s="355"/>
      <c r="K12" s="356"/>
      <c r="L12" s="356"/>
      <c r="M12" s="356"/>
    </row>
    <row r="13" spans="1:13" ht="14.25" customHeight="1" thickBot="1" x14ac:dyDescent="0.25">
      <c r="B13" s="139" t="s">
        <v>196</v>
      </c>
      <c r="C13" s="140" t="s">
        <v>257</v>
      </c>
      <c r="D13" s="141" t="s">
        <v>273</v>
      </c>
      <c r="E13" s="130"/>
      <c r="J13" s="355"/>
      <c r="K13" s="356"/>
      <c r="L13" s="356"/>
      <c r="M13" s="356"/>
    </row>
    <row r="14" spans="1:13" ht="12.75" customHeight="1" x14ac:dyDescent="0.2">
      <c r="B14" s="142" t="s">
        <v>151</v>
      </c>
      <c r="C14" s="143">
        <v>600</v>
      </c>
      <c r="D14" s="144"/>
      <c r="E14" s="131"/>
      <c r="F14" s="21" t="s">
        <v>204</v>
      </c>
      <c r="J14" s="355"/>
      <c r="K14" s="356"/>
      <c r="L14" s="356"/>
      <c r="M14" s="356"/>
    </row>
    <row r="15" spans="1:13" ht="12.75" customHeight="1" x14ac:dyDescent="0.2">
      <c r="B15" s="112" t="s">
        <v>194</v>
      </c>
      <c r="C15" s="222">
        <v>24</v>
      </c>
      <c r="D15" s="145">
        <f>(C15*100)/$C$14</f>
        <v>4</v>
      </c>
      <c r="E15" s="131"/>
      <c r="J15" s="355"/>
      <c r="K15" s="356"/>
      <c r="L15" s="356"/>
      <c r="M15" s="356"/>
    </row>
    <row r="16" spans="1:13" ht="12.75" customHeight="1" thickBot="1" x14ac:dyDescent="0.25">
      <c r="B16" s="123" t="s">
        <v>195</v>
      </c>
      <c r="C16" s="146">
        <v>0</v>
      </c>
      <c r="D16" s="145">
        <f>(C16*100)/$C$14</f>
        <v>0</v>
      </c>
      <c r="E16" s="131"/>
      <c r="J16" s="355"/>
      <c r="K16" s="356"/>
      <c r="L16" s="356"/>
      <c r="M16" s="356"/>
    </row>
    <row r="17" spans="2:13" x14ac:dyDescent="0.2">
      <c r="B17" s="108" t="s">
        <v>204</v>
      </c>
      <c r="J17" s="355"/>
      <c r="K17" s="356"/>
      <c r="L17" s="356"/>
      <c r="M17" s="356"/>
    </row>
    <row r="18" spans="2:13" x14ac:dyDescent="0.2">
      <c r="B18" s="108" t="s">
        <v>204</v>
      </c>
      <c r="J18" s="34"/>
    </row>
    <row r="19" spans="2:13" x14ac:dyDescent="0.2">
      <c r="B19" s="108"/>
      <c r="J19" s="34"/>
    </row>
    <row r="20" spans="2:13" x14ac:dyDescent="0.2">
      <c r="B20" s="108" t="s">
        <v>204</v>
      </c>
      <c r="J20" s="34"/>
    </row>
    <row r="21" spans="2:13" ht="13.5" thickBot="1" x14ac:dyDescent="0.25">
      <c r="B21" s="46" t="s">
        <v>204</v>
      </c>
      <c r="J21" s="34"/>
    </row>
    <row r="22" spans="2:13" ht="13.5" thickBot="1" x14ac:dyDescent="0.25">
      <c r="B22" s="499" t="s">
        <v>193</v>
      </c>
      <c r="C22" s="500"/>
      <c r="D22" s="501"/>
      <c r="J22" s="34"/>
    </row>
    <row r="23" spans="2:13" ht="13.5" thickBot="1" x14ac:dyDescent="0.25">
      <c r="B23" s="147" t="s">
        <v>196</v>
      </c>
      <c r="C23" s="148" t="s">
        <v>257</v>
      </c>
      <c r="D23" s="149" t="s">
        <v>273</v>
      </c>
      <c r="J23" s="355"/>
      <c r="K23" s="356"/>
      <c r="L23" s="356"/>
      <c r="M23" s="356"/>
    </row>
    <row r="24" spans="2:13" x14ac:dyDescent="0.2">
      <c r="B24" s="150" t="s">
        <v>151</v>
      </c>
      <c r="C24" s="151">
        <v>2005</v>
      </c>
      <c r="D24" s="152"/>
      <c r="J24" s="355"/>
      <c r="K24" s="356"/>
      <c r="L24" s="356"/>
      <c r="M24" s="356"/>
    </row>
    <row r="25" spans="2:13" x14ac:dyDescent="0.2">
      <c r="B25" s="153" t="s">
        <v>370</v>
      </c>
      <c r="C25" s="203">
        <v>26</v>
      </c>
      <c r="D25" s="154">
        <f>(C25*100)/$C$24</f>
        <v>1.2967581047381547</v>
      </c>
      <c r="J25" s="355"/>
      <c r="K25" s="356"/>
      <c r="L25" s="356"/>
      <c r="M25" s="356"/>
    </row>
    <row r="26" spans="2:13" ht="13.5" thickBot="1" x14ac:dyDescent="0.25">
      <c r="B26" s="155" t="s">
        <v>195</v>
      </c>
      <c r="C26" s="156">
        <v>0</v>
      </c>
      <c r="D26" s="154">
        <f>(C26*100)/$C$24</f>
        <v>0</v>
      </c>
      <c r="J26" s="355"/>
      <c r="K26" s="356"/>
      <c r="L26" s="356"/>
      <c r="M26" s="356"/>
    </row>
    <row r="27" spans="2:13" x14ac:dyDescent="0.2">
      <c r="B27" s="46"/>
      <c r="C27" s="157"/>
      <c r="J27" s="355"/>
      <c r="K27" s="356"/>
      <c r="L27" s="356"/>
      <c r="M27" s="356"/>
    </row>
    <row r="28" spans="2:13" x14ac:dyDescent="0.2">
      <c r="B28" s="46"/>
      <c r="C28" s="157"/>
      <c r="J28" s="355"/>
      <c r="K28" s="356"/>
      <c r="L28" s="356"/>
      <c r="M28" s="356"/>
    </row>
    <row r="29" spans="2:13" x14ac:dyDescent="0.2">
      <c r="B29" s="46"/>
      <c r="C29" s="157"/>
      <c r="J29" s="355"/>
      <c r="K29" s="356"/>
      <c r="L29" s="356"/>
      <c r="M29" s="356"/>
    </row>
    <row r="30" spans="2:13" x14ac:dyDescent="0.2">
      <c r="B30" s="46"/>
      <c r="C30" s="157"/>
      <c r="J30" s="355"/>
      <c r="K30" s="356"/>
      <c r="L30" s="356"/>
      <c r="M30" s="356"/>
    </row>
    <row r="31" spans="2:13" x14ac:dyDescent="0.2">
      <c r="B31" s="46"/>
      <c r="C31" s="157"/>
      <c r="J31" s="355"/>
      <c r="K31" s="356"/>
      <c r="L31" s="356"/>
      <c r="M31" s="356"/>
    </row>
    <row r="32" spans="2:13" x14ac:dyDescent="0.2">
      <c r="B32" s="46"/>
      <c r="C32" s="157"/>
      <c r="J32" s="355"/>
      <c r="K32" s="356"/>
      <c r="L32" s="356"/>
      <c r="M32" s="356"/>
    </row>
    <row r="33" spans="2:13" ht="13.5" thickBot="1" x14ac:dyDescent="0.25">
      <c r="B33" s="46"/>
      <c r="C33" s="157"/>
      <c r="J33" s="404"/>
      <c r="K33" s="405"/>
      <c r="L33" s="405"/>
      <c r="M33" s="405"/>
    </row>
    <row r="34" spans="2:13" ht="13.5" thickBot="1" x14ac:dyDescent="0.25">
      <c r="B34" s="502" t="s">
        <v>198</v>
      </c>
      <c r="C34" s="503"/>
      <c r="D34" s="504"/>
      <c r="J34" s="355"/>
      <c r="K34" s="356"/>
      <c r="L34" s="356"/>
      <c r="M34" s="356"/>
    </row>
    <row r="35" spans="2:13" ht="13.5" thickBot="1" x14ac:dyDescent="0.25">
      <c r="B35" s="158" t="s">
        <v>197</v>
      </c>
      <c r="C35" s="159" t="s">
        <v>257</v>
      </c>
      <c r="D35" s="160" t="str">
        <f>D13</f>
        <v xml:space="preserve">  % </v>
      </c>
      <c r="J35" s="355"/>
      <c r="K35" s="356"/>
      <c r="L35" s="356"/>
      <c r="M35" s="356"/>
    </row>
    <row r="36" spans="2:13" x14ac:dyDescent="0.2">
      <c r="B36" s="150" t="s">
        <v>151</v>
      </c>
      <c r="C36" s="169">
        <v>10471</v>
      </c>
      <c r="D36" s="170"/>
      <c r="J36" s="355"/>
      <c r="K36" s="356"/>
      <c r="L36" s="356"/>
      <c r="M36" s="356"/>
    </row>
    <row r="37" spans="2:13" x14ac:dyDescent="0.2">
      <c r="B37" s="153" t="s">
        <v>146</v>
      </c>
      <c r="C37" s="189">
        <v>30</v>
      </c>
      <c r="D37" s="172">
        <f>(C37*100)/$C$36</f>
        <v>0.28650558685894373</v>
      </c>
      <c r="J37" s="34"/>
    </row>
    <row r="38" spans="2:13" x14ac:dyDescent="0.2">
      <c r="B38" s="153" t="s">
        <v>147</v>
      </c>
      <c r="C38" s="171">
        <v>0</v>
      </c>
      <c r="D38" s="172">
        <f>(C38*100)/$C$36</f>
        <v>0</v>
      </c>
      <c r="J38" s="34"/>
    </row>
    <row r="39" spans="2:13" x14ac:dyDescent="0.2">
      <c r="B39" s="153" t="s">
        <v>148</v>
      </c>
      <c r="C39" s="171">
        <v>0</v>
      </c>
      <c r="D39" s="172">
        <f>(C39*100)/$C$36</f>
        <v>0</v>
      </c>
      <c r="J39" s="34"/>
    </row>
    <row r="40" spans="2:13" x14ac:dyDescent="0.2">
      <c r="B40" s="161" t="s">
        <v>149</v>
      </c>
      <c r="C40" s="171">
        <v>0</v>
      </c>
      <c r="D40" s="172">
        <f>(C40*100)/$C$36</f>
        <v>0</v>
      </c>
      <c r="J40" s="34"/>
    </row>
    <row r="41" spans="2:13" ht="13.5" thickBot="1" x14ac:dyDescent="0.25">
      <c r="B41" s="155" t="s">
        <v>150</v>
      </c>
      <c r="C41" s="173">
        <v>0</v>
      </c>
      <c r="D41" s="279">
        <f>(C41*100)/$C$36</f>
        <v>0</v>
      </c>
      <c r="J41" s="34"/>
    </row>
    <row r="42" spans="2:13" x14ac:dyDescent="0.2">
      <c r="B42" s="46"/>
      <c r="C42" s="278"/>
      <c r="D42" s="190"/>
      <c r="J42" s="34"/>
    </row>
    <row r="43" spans="2:13" x14ac:dyDescent="0.2">
      <c r="B43" s="33" t="s">
        <v>341</v>
      </c>
      <c r="D43" s="21" t="s">
        <v>204</v>
      </c>
      <c r="J43" s="34"/>
    </row>
    <row r="44" spans="2:13" ht="12.75" customHeight="1" x14ac:dyDescent="0.2">
      <c r="B44" s="162" t="s">
        <v>403</v>
      </c>
      <c r="J44" s="34"/>
      <c r="K44" s="65"/>
    </row>
    <row r="45" spans="2:13" x14ac:dyDescent="0.2">
      <c r="B45" s="35"/>
    </row>
    <row r="46" spans="2:13" x14ac:dyDescent="0.2">
      <c r="B46" s="35"/>
    </row>
    <row r="47" spans="2:13" x14ac:dyDescent="0.2">
      <c r="B47" s="35"/>
    </row>
    <row r="48" spans="2:13" x14ac:dyDescent="0.2">
      <c r="B48" s="35"/>
    </row>
    <row r="49" spans="2:2" x14ac:dyDescent="0.2">
      <c r="B49" s="35"/>
    </row>
  </sheetData>
  <mergeCells count="8">
    <mergeCell ref="B22:D22"/>
    <mergeCell ref="B34:D34"/>
    <mergeCell ref="B4:M4"/>
    <mergeCell ref="B5:M5"/>
    <mergeCell ref="B6:M6"/>
    <mergeCell ref="B8:L8"/>
    <mergeCell ref="A9:L9"/>
    <mergeCell ref="B12:D12"/>
  </mergeCells>
  <printOptions horizontalCentered="1" verticalCentered="1"/>
  <pageMargins left="0.47244094488188981" right="0.75" top="1" bottom="1" header="0" footer="0"/>
  <pageSetup scale="8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A4" sqref="A4"/>
    </sheetView>
  </sheetViews>
  <sheetFormatPr baseColWidth="10" defaultRowHeight="12.75" x14ac:dyDescent="0.2"/>
  <cols>
    <col min="1" max="1" width="7.28515625" style="21" customWidth="1"/>
    <col min="2" max="2" width="25.7109375" style="26" customWidth="1"/>
    <col min="3" max="3" width="7.7109375" style="21" customWidth="1"/>
    <col min="4" max="4" width="6.5703125" style="21" customWidth="1"/>
    <col min="5" max="5" width="10" style="21" customWidth="1"/>
    <col min="6" max="6" width="5" style="21" customWidth="1"/>
    <col min="7" max="16384" width="11.42578125" style="21"/>
  </cols>
  <sheetData>
    <row r="1" spans="1:12" x14ac:dyDescent="0.2">
      <c r="A1" s="441" t="s">
        <v>157</v>
      </c>
      <c r="B1" s="441"/>
      <c r="C1" s="441"/>
      <c r="D1" s="441"/>
      <c r="E1" s="441"/>
      <c r="F1" s="441"/>
      <c r="G1" s="441"/>
      <c r="H1" s="441"/>
      <c r="I1" s="441"/>
      <c r="J1" s="441"/>
      <c r="K1" s="441"/>
      <c r="L1" s="441"/>
    </row>
    <row r="2" spans="1:12" x14ac:dyDescent="0.2">
      <c r="A2" s="441"/>
      <c r="B2" s="441"/>
      <c r="C2" s="441"/>
      <c r="D2" s="441"/>
      <c r="E2" s="441"/>
      <c r="F2" s="441"/>
      <c r="G2" s="441"/>
      <c r="H2" s="441"/>
      <c r="I2" s="441"/>
      <c r="J2" s="441"/>
      <c r="K2" s="441"/>
      <c r="L2" s="239"/>
    </row>
    <row r="3" spans="1:12" x14ac:dyDescent="0.2">
      <c r="A3" s="441" t="s">
        <v>327</v>
      </c>
      <c r="B3" s="441"/>
      <c r="C3" s="441"/>
      <c r="D3" s="441"/>
      <c r="E3" s="441"/>
      <c r="F3" s="441"/>
      <c r="G3" s="441"/>
      <c r="H3" s="441"/>
      <c r="I3" s="441"/>
      <c r="J3" s="441"/>
      <c r="K3" s="441"/>
      <c r="L3" s="441"/>
    </row>
    <row r="5" spans="1:12" x14ac:dyDescent="0.2">
      <c r="A5" s="462" t="s">
        <v>17</v>
      </c>
      <c r="B5" s="462"/>
      <c r="C5" s="462"/>
      <c r="D5" s="462"/>
      <c r="E5" s="462"/>
      <c r="F5" s="462"/>
      <c r="G5" s="462"/>
      <c r="H5" s="462"/>
      <c r="I5" s="462"/>
      <c r="J5" s="462"/>
      <c r="K5" s="462"/>
      <c r="L5" s="462"/>
    </row>
    <row r="6" spans="1:12" x14ac:dyDescent="0.2">
      <c r="A6" s="441" t="s">
        <v>256</v>
      </c>
      <c r="B6" s="441"/>
      <c r="C6" s="441"/>
      <c r="D6" s="441"/>
      <c r="E6" s="441"/>
      <c r="F6" s="441"/>
      <c r="G6" s="441"/>
      <c r="H6" s="441"/>
      <c r="I6" s="441"/>
      <c r="J6" s="441"/>
      <c r="K6" s="441"/>
      <c r="L6" s="441"/>
    </row>
    <row r="7" spans="1:12" ht="15.75" x14ac:dyDescent="0.25">
      <c r="A7" s="71" t="s">
        <v>34</v>
      </c>
      <c r="B7" s="24"/>
      <c r="C7" s="24"/>
      <c r="D7" s="24"/>
      <c r="E7" s="24"/>
      <c r="G7" s="25"/>
    </row>
    <row r="9" spans="1:12" ht="22.5" customHeight="1" x14ac:dyDescent="0.2">
      <c r="A9" s="103" t="s">
        <v>216</v>
      </c>
      <c r="B9" s="205" t="s">
        <v>207</v>
      </c>
      <c r="C9" s="206" t="s">
        <v>217</v>
      </c>
      <c r="D9" s="27" t="s">
        <v>273</v>
      </c>
      <c r="E9" s="103" t="s">
        <v>218</v>
      </c>
    </row>
    <row r="10" spans="1:12" ht="18" x14ac:dyDescent="0.2">
      <c r="A10" s="28">
        <v>1</v>
      </c>
      <c r="B10" s="207" t="s">
        <v>128</v>
      </c>
      <c r="C10" s="208">
        <v>548</v>
      </c>
      <c r="D10" s="29">
        <f>(C10*100)/$C$16</f>
        <v>34.837889383343928</v>
      </c>
      <c r="E10" s="30">
        <v>34.799999999999997</v>
      </c>
    </row>
    <row r="11" spans="1:12" x14ac:dyDescent="0.2">
      <c r="A11" s="28">
        <v>2</v>
      </c>
      <c r="B11" s="209" t="s">
        <v>32</v>
      </c>
      <c r="C11" s="208">
        <v>275</v>
      </c>
      <c r="D11" s="29">
        <f t="shared" ref="D11:D16" si="0">(C11*100)/$C$16</f>
        <v>17.482517482517483</v>
      </c>
      <c r="E11" s="30">
        <f>(E10+D11)</f>
        <v>52.282517482517477</v>
      </c>
    </row>
    <row r="12" spans="1:12" ht="12.75" customHeight="1" x14ac:dyDescent="0.2">
      <c r="A12" s="28">
        <v>3</v>
      </c>
      <c r="B12" s="207" t="s">
        <v>124</v>
      </c>
      <c r="C12" s="208">
        <v>261</v>
      </c>
      <c r="D12" s="29">
        <f t="shared" si="0"/>
        <v>16.592498410680228</v>
      </c>
      <c r="E12" s="30">
        <f>(E11+D12)</f>
        <v>68.875015893197713</v>
      </c>
    </row>
    <row r="13" spans="1:12" ht="12.75" customHeight="1" x14ac:dyDescent="0.2">
      <c r="A13" s="28">
        <v>4</v>
      </c>
      <c r="B13" s="348" t="s">
        <v>33</v>
      </c>
      <c r="C13" s="208">
        <v>162</v>
      </c>
      <c r="D13" s="29">
        <f t="shared" si="0"/>
        <v>10.298792116973935</v>
      </c>
      <c r="E13" s="30">
        <f>(E12+D13)</f>
        <v>79.173808010171655</v>
      </c>
    </row>
    <row r="14" spans="1:12" ht="12.75" customHeight="1" x14ac:dyDescent="0.2">
      <c r="A14" s="28">
        <v>5</v>
      </c>
      <c r="B14" s="348" t="s">
        <v>126</v>
      </c>
      <c r="C14" s="208">
        <v>157</v>
      </c>
      <c r="D14" s="29">
        <f t="shared" si="0"/>
        <v>9.9809281627463449</v>
      </c>
      <c r="E14" s="30">
        <f>(E13+D14)</f>
        <v>89.154736172918007</v>
      </c>
    </row>
    <row r="15" spans="1:12" ht="12.75" customHeight="1" x14ac:dyDescent="0.2">
      <c r="A15" s="460" t="s">
        <v>206</v>
      </c>
      <c r="B15" s="461"/>
      <c r="C15" s="208">
        <v>170</v>
      </c>
      <c r="D15" s="29">
        <f t="shared" si="0"/>
        <v>10.80737444373808</v>
      </c>
      <c r="E15" s="30">
        <f>(E14+D15)</f>
        <v>99.962110616656091</v>
      </c>
    </row>
    <row r="16" spans="1:12" ht="12.75" customHeight="1" x14ac:dyDescent="0.2">
      <c r="A16" s="460" t="s">
        <v>205</v>
      </c>
      <c r="B16" s="461"/>
      <c r="C16" s="208">
        <f>SUM(C10:C15)</f>
        <v>1573</v>
      </c>
      <c r="D16" s="29">
        <f t="shared" si="0"/>
        <v>100</v>
      </c>
      <c r="E16" s="260"/>
    </row>
    <row r="17" spans="1:12" x14ac:dyDescent="0.2">
      <c r="A17" s="444" t="s">
        <v>35</v>
      </c>
      <c r="B17" s="444"/>
      <c r="C17" s="444"/>
      <c r="D17" s="444"/>
      <c r="E17" s="444"/>
      <c r="F17" s="444"/>
      <c r="G17" s="444"/>
      <c r="H17" s="444"/>
      <c r="I17" s="444"/>
      <c r="J17" s="444"/>
    </row>
    <row r="18" spans="1:12" x14ac:dyDescent="0.2">
      <c r="A18" s="32" t="s">
        <v>125</v>
      </c>
      <c r="B18" s="107"/>
      <c r="C18" s="22"/>
    </row>
    <row r="20" spans="1:12" x14ac:dyDescent="0.2">
      <c r="B20" s="34"/>
      <c r="C20" s="35"/>
      <c r="D20" s="34"/>
      <c r="E20" s="34"/>
      <c r="F20" s="34"/>
      <c r="G20" s="34"/>
      <c r="H20" s="34"/>
      <c r="I20" s="34"/>
      <c r="J20" s="34"/>
      <c r="K20" s="34"/>
      <c r="L20" s="34"/>
    </row>
    <row r="21" spans="1:12" x14ac:dyDescent="0.2">
      <c r="B21" s="34"/>
      <c r="C21" s="35"/>
      <c r="D21" s="34"/>
      <c r="E21" s="34"/>
      <c r="F21" s="34"/>
      <c r="G21" s="34"/>
      <c r="H21" s="34"/>
      <c r="I21" s="34"/>
      <c r="J21" s="34"/>
      <c r="K21" s="34"/>
      <c r="L21" s="34"/>
    </row>
    <row r="22" spans="1:12" x14ac:dyDescent="0.2">
      <c r="B22" s="34"/>
      <c r="C22" s="35"/>
      <c r="D22" s="34"/>
      <c r="E22" s="34"/>
      <c r="F22" s="34"/>
      <c r="G22" s="34"/>
      <c r="H22" s="34"/>
      <c r="I22" s="34"/>
      <c r="J22" s="34"/>
      <c r="K22" s="34"/>
      <c r="L22" s="34"/>
    </row>
    <row r="23" spans="1:12" x14ac:dyDescent="0.2">
      <c r="B23" s="34"/>
      <c r="C23" s="35"/>
      <c r="D23" s="34"/>
      <c r="E23" s="34"/>
      <c r="F23" s="34"/>
      <c r="G23" s="34"/>
      <c r="H23" s="34"/>
      <c r="I23" s="34"/>
      <c r="J23" s="34"/>
      <c r="K23" s="34"/>
      <c r="L23" s="34"/>
    </row>
  </sheetData>
  <mergeCells count="8">
    <mergeCell ref="A1:L1"/>
    <mergeCell ref="A17:J17"/>
    <mergeCell ref="A15:B15"/>
    <mergeCell ref="A16:B16"/>
    <mergeCell ref="A2:K2"/>
    <mergeCell ref="A6:L6"/>
    <mergeCell ref="A5:L5"/>
    <mergeCell ref="A3:L3"/>
  </mergeCells>
  <printOptions horizontalCentered="1" verticalCentered="1"/>
  <pageMargins left="0.75" right="0.75" top="1" bottom="1" header="0" footer="0"/>
  <pageSetup scale="85"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B11" sqref="B11"/>
    </sheetView>
  </sheetViews>
  <sheetFormatPr baseColWidth="10" defaultRowHeight="12.75" x14ac:dyDescent="0.2"/>
  <cols>
    <col min="1" max="1" width="41.140625" customWidth="1"/>
    <col min="2" max="2" width="22.7109375" bestFit="1" customWidth="1"/>
  </cols>
  <sheetData>
    <row r="1" spans="1:13" x14ac:dyDescent="0.2">
      <c r="A1" s="441" t="s">
        <v>389</v>
      </c>
      <c r="B1" s="441"/>
      <c r="C1" s="441"/>
      <c r="D1" s="441"/>
      <c r="E1" s="441"/>
      <c r="F1" s="441"/>
      <c r="G1" s="441"/>
      <c r="H1" s="441"/>
      <c r="I1" s="441"/>
      <c r="J1" s="441"/>
      <c r="K1" s="441"/>
      <c r="L1" s="441"/>
      <c r="M1" s="441"/>
    </row>
    <row r="2" spans="1:13" x14ac:dyDescent="0.2">
      <c r="A2" s="64" t="s">
        <v>460</v>
      </c>
    </row>
    <row r="3" spans="1:13" x14ac:dyDescent="0.2">
      <c r="A3" s="16" t="s">
        <v>368</v>
      </c>
      <c r="B3" s="16">
        <v>0</v>
      </c>
      <c r="C3" s="408">
        <f>B3/$B$15</f>
        <v>0</v>
      </c>
    </row>
    <row r="4" spans="1:13" x14ac:dyDescent="0.2">
      <c r="A4" s="16" t="s">
        <v>357</v>
      </c>
      <c r="B4" s="16">
        <v>468</v>
      </c>
      <c r="C4" s="408">
        <f>B4/$B$15</f>
        <v>0.51655629139072845</v>
      </c>
    </row>
    <row r="5" spans="1:13" x14ac:dyDescent="0.2">
      <c r="A5" s="16" t="s">
        <v>358</v>
      </c>
      <c r="B5" s="16">
        <v>362</v>
      </c>
      <c r="C5" s="408">
        <f t="shared" ref="C5:C14" si="0">B5/$B$15</f>
        <v>0.39955849889624723</v>
      </c>
    </row>
    <row r="6" spans="1:13" x14ac:dyDescent="0.2">
      <c r="A6" s="16" t="s">
        <v>365</v>
      </c>
      <c r="B6" s="16">
        <v>14</v>
      </c>
      <c r="C6" s="408">
        <f t="shared" si="0"/>
        <v>1.5452538631346579E-2</v>
      </c>
    </row>
    <row r="7" spans="1:13" x14ac:dyDescent="0.2">
      <c r="A7" s="16" t="s">
        <v>361</v>
      </c>
      <c r="B7" s="16">
        <v>26</v>
      </c>
      <c r="C7" s="408">
        <f t="shared" si="0"/>
        <v>2.8697571743929361E-2</v>
      </c>
    </row>
    <row r="8" spans="1:13" x14ac:dyDescent="0.2">
      <c r="A8" s="16" t="s">
        <v>366</v>
      </c>
      <c r="B8" s="16">
        <v>6</v>
      </c>
      <c r="C8" s="408">
        <f t="shared" si="0"/>
        <v>6.6225165562913907E-3</v>
      </c>
    </row>
    <row r="9" spans="1:13" x14ac:dyDescent="0.2">
      <c r="A9" s="16" t="s">
        <v>359</v>
      </c>
      <c r="B9" s="16">
        <v>15</v>
      </c>
      <c r="C9" s="408">
        <f t="shared" si="0"/>
        <v>1.6556291390728478E-2</v>
      </c>
    </row>
    <row r="10" spans="1:13" x14ac:dyDescent="0.2">
      <c r="A10" s="16" t="s">
        <v>367</v>
      </c>
      <c r="B10" s="16">
        <v>9</v>
      </c>
      <c r="C10" s="408">
        <f t="shared" si="0"/>
        <v>9.9337748344370865E-3</v>
      </c>
    </row>
    <row r="11" spans="1:13" x14ac:dyDescent="0.2">
      <c r="A11" s="16" t="s">
        <v>362</v>
      </c>
      <c r="B11" s="16">
        <v>6</v>
      </c>
      <c r="C11" s="408">
        <f t="shared" si="0"/>
        <v>6.6225165562913907E-3</v>
      </c>
    </row>
    <row r="12" spans="1:13" x14ac:dyDescent="0.2">
      <c r="A12" s="16" t="s">
        <v>364</v>
      </c>
      <c r="B12" s="16">
        <v>0</v>
      </c>
      <c r="C12" s="408">
        <f t="shared" si="0"/>
        <v>0</v>
      </c>
    </row>
    <row r="13" spans="1:13" x14ac:dyDescent="0.2">
      <c r="A13" s="16" t="s">
        <v>360</v>
      </c>
      <c r="B13" s="16">
        <v>0</v>
      </c>
      <c r="C13" s="408">
        <f t="shared" si="0"/>
        <v>0</v>
      </c>
    </row>
    <row r="14" spans="1:13" x14ac:dyDescent="0.2">
      <c r="A14" s="16" t="s">
        <v>363</v>
      </c>
      <c r="B14" s="16">
        <v>0</v>
      </c>
      <c r="C14" s="408">
        <f t="shared" si="0"/>
        <v>0</v>
      </c>
    </row>
    <row r="15" spans="1:13" x14ac:dyDescent="0.2">
      <c r="A15" s="16" t="s">
        <v>205</v>
      </c>
      <c r="B15" s="16">
        <f>SUM(B4:B14)</f>
        <v>906</v>
      </c>
    </row>
    <row r="17" spans="1:1" x14ac:dyDescent="0.2">
      <c r="A17" s="64" t="s">
        <v>337</v>
      </c>
    </row>
    <row r="18" spans="1:1" x14ac:dyDescent="0.2">
      <c r="A18" s="407" t="s">
        <v>439</v>
      </c>
    </row>
  </sheetData>
  <mergeCells count="1">
    <mergeCell ref="A1:M1"/>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tabSelected="1" workbookViewId="0">
      <selection activeCell="D16" sqref="D16"/>
    </sheetView>
  </sheetViews>
  <sheetFormatPr baseColWidth="10" defaultRowHeight="12.75" x14ac:dyDescent="0.2"/>
  <cols>
    <col min="1" max="1" width="26.28515625" customWidth="1"/>
    <col min="2" max="2" width="28.7109375" customWidth="1"/>
    <col min="3" max="3" width="11" customWidth="1"/>
    <col min="4" max="4" width="14.28515625" customWidth="1"/>
  </cols>
  <sheetData>
    <row r="1" spans="1:12" x14ac:dyDescent="0.2">
      <c r="A1" s="434" t="s">
        <v>169</v>
      </c>
      <c r="B1" s="434"/>
      <c r="C1" s="434"/>
      <c r="D1" s="434"/>
      <c r="E1" s="434"/>
      <c r="F1" s="434"/>
      <c r="G1" s="434"/>
      <c r="H1" s="434"/>
      <c r="I1" s="434"/>
      <c r="J1" s="434"/>
      <c r="K1" s="434"/>
    </row>
    <row r="2" spans="1:12" x14ac:dyDescent="0.2">
      <c r="A2" s="434"/>
      <c r="B2" s="434"/>
      <c r="C2" s="434"/>
      <c r="D2" s="434"/>
      <c r="E2" s="434"/>
      <c r="F2" s="434"/>
      <c r="G2" s="434"/>
      <c r="H2" s="434"/>
      <c r="I2" s="434"/>
      <c r="J2" s="434"/>
      <c r="K2" s="434"/>
    </row>
    <row r="3" spans="1:12" x14ac:dyDescent="0.2">
      <c r="A3" s="441" t="s">
        <v>463</v>
      </c>
      <c r="B3" s="441"/>
      <c r="C3" s="441"/>
      <c r="D3" s="441"/>
      <c r="E3" s="441"/>
      <c r="F3" s="441"/>
      <c r="G3" s="441"/>
      <c r="H3" s="441"/>
      <c r="I3" s="441"/>
      <c r="J3" s="441"/>
      <c r="K3" s="441"/>
      <c r="L3" s="441"/>
    </row>
    <row r="4" spans="1:12" x14ac:dyDescent="0.2">
      <c r="B4" s="434"/>
      <c r="C4" s="434"/>
      <c r="D4" s="434"/>
      <c r="E4" s="434"/>
      <c r="F4" s="434"/>
      <c r="G4" s="434"/>
      <c r="H4" s="434"/>
      <c r="I4" s="434"/>
      <c r="J4" s="434"/>
      <c r="K4" s="434"/>
    </row>
    <row r="5" spans="1:12" x14ac:dyDescent="0.2">
      <c r="A5" s="434" t="s">
        <v>464</v>
      </c>
      <c r="B5" s="434"/>
      <c r="C5" s="434"/>
      <c r="D5" s="434"/>
      <c r="E5" s="434"/>
      <c r="F5" s="434"/>
      <c r="G5" s="434"/>
      <c r="H5" s="434"/>
      <c r="I5" s="434"/>
      <c r="J5" s="434"/>
      <c r="K5" s="434"/>
    </row>
    <row r="6" spans="1:12" x14ac:dyDescent="0.2">
      <c r="A6" t="s">
        <v>75</v>
      </c>
      <c r="B6" s="434"/>
      <c r="C6" s="434"/>
      <c r="D6" s="434"/>
      <c r="E6" s="434"/>
      <c r="F6" s="434"/>
      <c r="G6" s="434"/>
      <c r="H6" s="434"/>
      <c r="I6" s="434"/>
    </row>
    <row r="7" spans="1:12" x14ac:dyDescent="0.2">
      <c r="F7" s="7"/>
      <c r="G7" s="7"/>
      <c r="H7" s="7"/>
      <c r="I7" s="7"/>
      <c r="J7" s="7"/>
    </row>
    <row r="8" spans="1:12" x14ac:dyDescent="0.2">
      <c r="A8" s="243" t="s">
        <v>292</v>
      </c>
      <c r="B8" s="244"/>
      <c r="C8" s="245"/>
      <c r="D8" s="246" t="s">
        <v>302</v>
      </c>
      <c r="F8" s="7"/>
      <c r="G8" s="7"/>
      <c r="H8" s="7"/>
      <c r="I8" s="7"/>
      <c r="J8" s="7"/>
    </row>
    <row r="9" spans="1:12" ht="14.25" customHeight="1" x14ac:dyDescent="0.2">
      <c r="A9" s="247" t="s">
        <v>293</v>
      </c>
      <c r="B9" s="248" t="s">
        <v>294</v>
      </c>
      <c r="C9" s="249" t="s">
        <v>214</v>
      </c>
      <c r="D9" s="250" t="s">
        <v>297</v>
      </c>
      <c r="J9" s="251"/>
    </row>
    <row r="10" spans="1:12" ht="18" customHeight="1" x14ac:dyDescent="0.2">
      <c r="A10" s="97" t="s">
        <v>356</v>
      </c>
      <c r="B10" s="418">
        <v>803851.34</v>
      </c>
      <c r="C10" s="252">
        <v>43.94</v>
      </c>
      <c r="D10" s="253">
        <f>+(B10+B11)/+'Afiliados '!B15</f>
        <v>887.25313465783665</v>
      </c>
      <c r="J10" s="251"/>
    </row>
    <row r="11" spans="1:12" ht="18" customHeight="1" x14ac:dyDescent="0.2">
      <c r="A11" s="97" t="s">
        <v>295</v>
      </c>
      <c r="B11" s="419">
        <v>0</v>
      </c>
      <c r="C11" s="252">
        <f>(B11*100)/$B$13</f>
        <v>0</v>
      </c>
      <c r="D11" s="253" t="e">
        <f>+(B11+B12)/+'Afiliados '!B16</f>
        <v>#DIV/0!</v>
      </c>
      <c r="J11" s="251"/>
    </row>
    <row r="12" spans="1:12" ht="18" customHeight="1" x14ac:dyDescent="0.2">
      <c r="A12" s="97" t="s">
        <v>386</v>
      </c>
      <c r="B12" s="419">
        <v>0</v>
      </c>
      <c r="C12" s="252">
        <f>(B12*100)/$B$13</f>
        <v>0</v>
      </c>
      <c r="D12" s="253" t="e">
        <f>+(B12+B13)/+'Afiliados '!B17</f>
        <v>#DIV/0!</v>
      </c>
      <c r="J12" s="251"/>
    </row>
    <row r="13" spans="1:12" ht="17.25" customHeight="1" x14ac:dyDescent="0.2">
      <c r="A13" s="254" t="s">
        <v>205</v>
      </c>
      <c r="B13" s="420">
        <f>SUM(B10:B12)</f>
        <v>803851.34</v>
      </c>
      <c r="C13" s="253">
        <v>35.630000000000003</v>
      </c>
      <c r="D13" s="253" t="e">
        <f>+(B13+B14)/+'Afiliados '!B18</f>
        <v>#DIV/0!</v>
      </c>
      <c r="J13" s="251"/>
    </row>
    <row r="14" spans="1:12" ht="17.25" customHeight="1" x14ac:dyDescent="0.2">
      <c r="A14" s="417" t="s">
        <v>385</v>
      </c>
      <c r="B14" s="420">
        <v>1968517.58</v>
      </c>
      <c r="C14" s="253"/>
      <c r="D14" s="253"/>
      <c r="J14" s="251"/>
    </row>
    <row r="15" spans="1:12" ht="17.25" customHeight="1" x14ac:dyDescent="0.2">
      <c r="A15" s="59"/>
      <c r="B15" s="255"/>
      <c r="C15" s="255"/>
      <c r="D15" s="255"/>
      <c r="J15" s="251"/>
    </row>
    <row r="16" spans="1:12" ht="17.25" customHeight="1" x14ac:dyDescent="0.2">
      <c r="A16" s="6" t="s">
        <v>442</v>
      </c>
      <c r="B16" s="256"/>
      <c r="C16" s="257"/>
      <c r="D16" s="257"/>
      <c r="J16" s="251"/>
    </row>
    <row r="17" spans="1:13" x14ac:dyDescent="0.2">
      <c r="A17" s="48" t="s">
        <v>443</v>
      </c>
      <c r="B17" s="6"/>
      <c r="J17" s="251"/>
    </row>
    <row r="18" spans="1:13" x14ac:dyDescent="0.2">
      <c r="A18" s="48"/>
      <c r="B18" s="48"/>
      <c r="J18" s="251"/>
    </row>
    <row r="19" spans="1:13" x14ac:dyDescent="0.2">
      <c r="A19" s="48"/>
      <c r="B19" s="48"/>
      <c r="J19" s="251"/>
    </row>
    <row r="20" spans="1:13" x14ac:dyDescent="0.2">
      <c r="A20" s="48"/>
      <c r="B20" s="48"/>
      <c r="J20" s="251"/>
    </row>
    <row r="21" spans="1:13" x14ac:dyDescent="0.2">
      <c r="A21" s="48"/>
      <c r="B21" s="48"/>
      <c r="J21" s="251"/>
    </row>
    <row r="22" spans="1:13" x14ac:dyDescent="0.2">
      <c r="A22" s="48"/>
      <c r="B22" s="48"/>
      <c r="J22" s="251"/>
    </row>
    <row r="23" spans="1:13" x14ac:dyDescent="0.2">
      <c r="A23" s="48"/>
      <c r="B23" s="48"/>
      <c r="J23" s="251"/>
    </row>
    <row r="24" spans="1:13" x14ac:dyDescent="0.2">
      <c r="A24" s="98"/>
      <c r="B24" s="48"/>
      <c r="J24" s="251"/>
    </row>
    <row r="25" spans="1:13" x14ac:dyDescent="0.2">
      <c r="A25" s="287"/>
      <c r="J25" s="251"/>
    </row>
    <row r="26" spans="1:13" x14ac:dyDescent="0.2">
      <c r="A26" s="227"/>
      <c r="B26" s="90"/>
      <c r="C26" s="90"/>
      <c r="D26" s="90"/>
      <c r="E26" s="90"/>
      <c r="F26" s="90"/>
      <c r="G26" s="90"/>
      <c r="H26" s="90"/>
      <c r="I26" s="90"/>
      <c r="J26" s="258"/>
      <c r="K26" s="90"/>
      <c r="L26" s="242"/>
      <c r="M26" s="242"/>
    </row>
    <row r="27" spans="1:13" x14ac:dyDescent="0.2">
      <c r="A27" s="3"/>
      <c r="B27" s="90"/>
      <c r="C27" s="90"/>
      <c r="D27" s="90"/>
      <c r="E27" s="90"/>
      <c r="F27" s="90"/>
      <c r="G27" s="90"/>
      <c r="H27" s="90"/>
      <c r="I27" s="90"/>
      <c r="J27" s="258"/>
      <c r="K27" s="90"/>
      <c r="L27" s="242"/>
      <c r="M27" s="242"/>
    </row>
    <row r="28" spans="1:13" x14ac:dyDescent="0.2">
      <c r="A28" s="3"/>
      <c r="B28" s="90"/>
      <c r="C28" s="90"/>
      <c r="D28" s="90"/>
      <c r="E28" s="90"/>
      <c r="F28" s="90"/>
      <c r="G28" s="90"/>
      <c r="H28" s="90"/>
      <c r="I28" s="90"/>
      <c r="J28" s="258"/>
      <c r="K28" s="90"/>
      <c r="L28" s="242"/>
      <c r="M28" s="242"/>
    </row>
    <row r="29" spans="1:13" x14ac:dyDescent="0.2">
      <c r="A29" s="50" t="s">
        <v>127</v>
      </c>
      <c r="B29" s="90"/>
      <c r="C29" s="90"/>
      <c r="D29" s="90"/>
      <c r="E29" s="90"/>
      <c r="F29" s="90"/>
      <c r="G29" s="90"/>
      <c r="H29" s="90"/>
      <c r="I29" s="90"/>
      <c r="J29" s="258"/>
      <c r="K29" s="90"/>
      <c r="L29" s="242"/>
      <c r="M29" s="242"/>
    </row>
    <row r="30" spans="1:13" x14ac:dyDescent="0.2">
      <c r="A30" s="3" t="s">
        <v>355</v>
      </c>
      <c r="B30" s="3"/>
      <c r="C30" s="3"/>
      <c r="D30" s="3"/>
      <c r="E30" s="3"/>
      <c r="F30" s="3"/>
      <c r="G30" s="3"/>
      <c r="H30" s="3"/>
      <c r="I30" s="3"/>
      <c r="J30" s="3"/>
      <c r="K30" s="3"/>
    </row>
    <row r="31" spans="1:13" x14ac:dyDescent="0.2">
      <c r="A31" s="3"/>
      <c r="B31" s="3"/>
      <c r="C31" s="3"/>
      <c r="D31" s="3"/>
      <c r="E31" s="3"/>
      <c r="F31" s="3"/>
      <c r="G31" s="3"/>
      <c r="H31" s="3"/>
      <c r="I31" s="3"/>
      <c r="J31" s="3"/>
      <c r="K31" s="3"/>
    </row>
    <row r="32" spans="1:13" x14ac:dyDescent="0.2">
      <c r="A32" s="3"/>
      <c r="B32" s="3"/>
      <c r="C32" s="3"/>
      <c r="D32" s="3"/>
      <c r="E32" s="3"/>
      <c r="F32" s="3"/>
      <c r="G32" s="3"/>
      <c r="H32" s="3"/>
      <c r="I32" s="3"/>
      <c r="J32" s="3"/>
      <c r="K32" s="3"/>
    </row>
    <row r="33" spans="2:11" x14ac:dyDescent="0.2">
      <c r="B33" s="3"/>
      <c r="C33" s="3"/>
      <c r="D33" s="3"/>
      <c r="E33" s="3"/>
      <c r="F33" s="3"/>
      <c r="G33" s="3"/>
      <c r="H33" s="3"/>
      <c r="I33" s="3"/>
      <c r="J33" s="3"/>
      <c r="K33" s="3"/>
    </row>
    <row r="37" spans="2:11" x14ac:dyDescent="0.2">
      <c r="B37" s="7"/>
    </row>
    <row r="38" spans="2:11" x14ac:dyDescent="0.2">
      <c r="B38" s="7"/>
    </row>
    <row r="39" spans="2:11" x14ac:dyDescent="0.2">
      <c r="B39" s="7"/>
    </row>
    <row r="42" spans="2:11" x14ac:dyDescent="0.2">
      <c r="C42" s="7"/>
      <c r="D42" s="7"/>
      <c r="E42" s="7"/>
      <c r="F42" s="7"/>
      <c r="G42" s="7"/>
      <c r="J42" s="7"/>
    </row>
    <row r="43" spans="2:11" x14ac:dyDescent="0.2">
      <c r="C43" s="242"/>
      <c r="D43" s="242"/>
      <c r="E43" s="251"/>
      <c r="F43" s="251"/>
      <c r="G43" s="251"/>
      <c r="J43" s="251"/>
    </row>
    <row r="44" spans="2:11" x14ac:dyDescent="0.2">
      <c r="C44" s="242"/>
      <c r="D44" s="242"/>
      <c r="E44" s="251"/>
      <c r="F44" s="251"/>
      <c r="G44" s="251"/>
      <c r="J44" s="251"/>
    </row>
    <row r="45" spans="2:11" x14ac:dyDescent="0.2">
      <c r="C45" s="242"/>
      <c r="D45" s="242"/>
      <c r="E45" s="251"/>
      <c r="F45" s="251"/>
      <c r="G45" s="251"/>
      <c r="J45" s="251"/>
    </row>
    <row r="46" spans="2:11" x14ac:dyDescent="0.2">
      <c r="C46" s="242"/>
      <c r="D46" s="242"/>
      <c r="E46" s="251"/>
      <c r="F46" s="251"/>
      <c r="G46" s="251"/>
      <c r="J46" s="251"/>
    </row>
    <row r="47" spans="2:11" x14ac:dyDescent="0.2">
      <c r="C47" s="242"/>
      <c r="D47" s="242"/>
      <c r="E47" s="251"/>
      <c r="F47" s="251"/>
      <c r="G47" s="251"/>
      <c r="J47" s="251"/>
    </row>
    <row r="48" spans="2:11" x14ac:dyDescent="0.2">
      <c r="C48" s="242"/>
      <c r="D48" s="242"/>
      <c r="E48" s="251"/>
      <c r="F48" s="251"/>
      <c r="G48" s="251"/>
      <c r="J48" s="251"/>
    </row>
    <row r="49" spans="3:10" x14ac:dyDescent="0.2">
      <c r="C49" s="242"/>
      <c r="D49" s="242"/>
      <c r="E49" s="251"/>
      <c r="F49" s="251"/>
      <c r="G49" s="251"/>
      <c r="J49" s="251"/>
    </row>
    <row r="50" spans="3:10" x14ac:dyDescent="0.2">
      <c r="C50" s="242"/>
      <c r="D50" s="242"/>
      <c r="E50" s="251"/>
      <c r="F50" s="251"/>
      <c r="G50" s="251"/>
      <c r="J50" s="251"/>
    </row>
    <row r="51" spans="3:10" x14ac:dyDescent="0.2">
      <c r="C51" s="242"/>
      <c r="D51" s="242"/>
      <c r="E51" s="251"/>
      <c r="F51" s="251"/>
      <c r="G51" s="251"/>
      <c r="J51" s="251"/>
    </row>
    <row r="52" spans="3:10" x14ac:dyDescent="0.2">
      <c r="C52" s="242"/>
      <c r="D52" s="242"/>
      <c r="E52" s="251"/>
      <c r="F52" s="251"/>
      <c r="G52" s="251"/>
      <c r="J52" s="251"/>
    </row>
    <row r="53" spans="3:10" x14ac:dyDescent="0.2">
      <c r="C53" s="242"/>
      <c r="D53" s="242"/>
      <c r="E53" s="251"/>
      <c r="F53" s="251"/>
      <c r="G53" s="251"/>
      <c r="J53" s="251"/>
    </row>
    <row r="54" spans="3:10" x14ac:dyDescent="0.2">
      <c r="C54" s="242"/>
      <c r="D54" s="242"/>
      <c r="E54" s="251"/>
      <c r="F54" s="251"/>
      <c r="G54" s="251"/>
      <c r="J54" s="251"/>
    </row>
    <row r="55" spans="3:10" x14ac:dyDescent="0.2">
      <c r="J55" s="251"/>
    </row>
  </sheetData>
  <mergeCells count="6">
    <mergeCell ref="A5:K5"/>
    <mergeCell ref="B6:I6"/>
    <mergeCell ref="A1:K1"/>
    <mergeCell ref="A2:K2"/>
    <mergeCell ref="B4:K4"/>
    <mergeCell ref="A3:L3"/>
  </mergeCells>
  <pageMargins left="0.75" right="0.75" top="1" bottom="1" header="0" footer="0"/>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workbookViewId="0">
      <selection activeCell="L27" sqref="L27"/>
    </sheetView>
  </sheetViews>
  <sheetFormatPr baseColWidth="10" defaultRowHeight="12.75" x14ac:dyDescent="0.2"/>
  <cols>
    <col min="1" max="1" width="26.28515625" customWidth="1"/>
    <col min="2" max="2" width="16.5703125" customWidth="1"/>
    <col min="3" max="3" width="11" customWidth="1"/>
    <col min="4" max="4" width="14.28515625" customWidth="1"/>
  </cols>
  <sheetData>
    <row r="1" spans="1:11" x14ac:dyDescent="0.2">
      <c r="A1" s="434" t="s">
        <v>169</v>
      </c>
      <c r="B1" s="434"/>
      <c r="C1" s="434"/>
      <c r="D1" s="434"/>
      <c r="E1" s="434"/>
      <c r="F1" s="434"/>
      <c r="G1" s="434"/>
      <c r="H1" s="434"/>
      <c r="I1" s="434"/>
      <c r="J1" s="434"/>
      <c r="K1" s="434"/>
    </row>
    <row r="2" spans="1:11" x14ac:dyDescent="0.2">
      <c r="A2" s="434"/>
      <c r="B2" s="434"/>
      <c r="C2" s="434"/>
      <c r="D2" s="434"/>
      <c r="E2" s="434"/>
      <c r="F2" s="434"/>
      <c r="G2" s="434"/>
      <c r="H2" s="434"/>
      <c r="I2" s="434"/>
      <c r="J2" s="434"/>
      <c r="K2" s="434"/>
    </row>
    <row r="3" spans="1:11" x14ac:dyDescent="0.2">
      <c r="A3" s="434" t="s">
        <v>327</v>
      </c>
      <c r="B3" s="434"/>
      <c r="C3" s="434"/>
      <c r="D3" s="434"/>
      <c r="E3" s="434"/>
      <c r="F3" s="434"/>
      <c r="G3" s="434"/>
      <c r="H3" s="434"/>
      <c r="I3" s="434"/>
      <c r="J3" s="434"/>
      <c r="K3" s="434"/>
    </row>
    <row r="4" spans="1:11" x14ac:dyDescent="0.2">
      <c r="B4" s="434"/>
      <c r="C4" s="434"/>
      <c r="D4" s="434"/>
      <c r="E4" s="434"/>
      <c r="F4" s="434"/>
      <c r="G4" s="434"/>
      <c r="H4" s="434"/>
      <c r="I4" s="434"/>
      <c r="J4" s="434"/>
      <c r="K4" s="434"/>
    </row>
    <row r="5" spans="1:11" x14ac:dyDescent="0.2">
      <c r="A5" s="434" t="s">
        <v>296</v>
      </c>
      <c r="B5" s="434"/>
      <c r="C5" s="434"/>
      <c r="D5" s="434"/>
      <c r="E5" s="434"/>
      <c r="F5" s="434"/>
      <c r="G5" s="434"/>
      <c r="H5" s="434"/>
      <c r="I5" s="434"/>
      <c r="J5" s="434"/>
      <c r="K5" s="434"/>
    </row>
    <row r="6" spans="1:11" x14ac:dyDescent="0.2">
      <c r="A6" t="s">
        <v>75</v>
      </c>
      <c r="B6" s="434"/>
      <c r="C6" s="434"/>
      <c r="D6" s="434"/>
      <c r="E6" s="434"/>
      <c r="F6" s="434"/>
      <c r="G6" s="434"/>
      <c r="H6" s="434"/>
      <c r="I6" s="434"/>
    </row>
    <row r="7" spans="1:11" x14ac:dyDescent="0.2">
      <c r="F7" s="7"/>
      <c r="G7" s="7"/>
      <c r="H7" s="7"/>
      <c r="I7" s="7"/>
      <c r="J7" s="7"/>
    </row>
    <row r="8" spans="1:11" x14ac:dyDescent="0.2">
      <c r="A8" s="243" t="s">
        <v>292</v>
      </c>
      <c r="B8" s="244"/>
      <c r="C8" s="245"/>
      <c r="D8" s="246" t="s">
        <v>302</v>
      </c>
      <c r="F8" s="7"/>
      <c r="G8" s="7"/>
      <c r="H8" s="7"/>
      <c r="I8" s="7"/>
      <c r="J8" s="7"/>
    </row>
    <row r="9" spans="1:11" ht="14.25" customHeight="1" x14ac:dyDescent="0.2">
      <c r="A9" s="247" t="s">
        <v>293</v>
      </c>
      <c r="B9" s="248" t="s">
        <v>294</v>
      </c>
      <c r="C9" s="249" t="s">
        <v>214</v>
      </c>
      <c r="D9" s="250" t="s">
        <v>297</v>
      </c>
      <c r="J9" s="251"/>
    </row>
    <row r="10" spans="1:11" ht="18" customHeight="1" x14ac:dyDescent="0.2">
      <c r="A10" s="97" t="s">
        <v>299</v>
      </c>
      <c r="B10" s="252">
        <v>230150</v>
      </c>
      <c r="C10" s="252">
        <f>(B10*100)/$B$13</f>
        <v>91.98371606459331</v>
      </c>
      <c r="D10" s="253">
        <f>+(B10)/98165</f>
        <v>2.3445219783018389</v>
      </c>
      <c r="J10" s="251"/>
    </row>
    <row r="11" spans="1:11" ht="18" customHeight="1" x14ac:dyDescent="0.2">
      <c r="A11" s="97" t="s">
        <v>295</v>
      </c>
      <c r="B11" s="252">
        <v>11748.83</v>
      </c>
      <c r="C11" s="252">
        <f>(B11*100)/$B$13</f>
        <v>4.6956378136483856</v>
      </c>
      <c r="D11" s="252">
        <f>(B11)/98165</f>
        <v>0.11968451077267865</v>
      </c>
      <c r="J11" s="251"/>
    </row>
    <row r="12" spans="1:11" ht="18" customHeight="1" x14ac:dyDescent="0.2">
      <c r="A12" s="97" t="s">
        <v>300</v>
      </c>
      <c r="B12" s="252">
        <v>8308.5</v>
      </c>
      <c r="C12" s="252">
        <f>(B12*100)/$B$13</f>
        <v>3.3206461217583034</v>
      </c>
      <c r="D12" s="252">
        <f>(B12/14383)</f>
        <v>0.57766112772022526</v>
      </c>
      <c r="J12" s="251"/>
    </row>
    <row r="13" spans="1:11" ht="17.25" customHeight="1" x14ac:dyDescent="0.2">
      <c r="A13" s="254" t="s">
        <v>205</v>
      </c>
      <c r="B13" s="253">
        <f>SUM(B10:B12)</f>
        <v>250207.33</v>
      </c>
      <c r="C13" s="253">
        <f>SUM(C10:C12)</f>
        <v>100</v>
      </c>
      <c r="D13" s="253"/>
      <c r="J13" s="251"/>
    </row>
    <row r="14" spans="1:11" ht="17.25" customHeight="1" x14ac:dyDescent="0.2">
      <c r="A14" s="1"/>
      <c r="B14" s="255" t="s">
        <v>204</v>
      </c>
      <c r="C14" s="255"/>
      <c r="D14" s="255"/>
      <c r="J14" s="251"/>
    </row>
    <row r="15" spans="1:11" ht="17.25" customHeight="1" x14ac:dyDescent="0.2">
      <c r="A15" s="59" t="s">
        <v>23</v>
      </c>
      <c r="B15" s="255"/>
      <c r="C15" s="255"/>
      <c r="D15" s="255"/>
      <c r="J15" s="251"/>
    </row>
    <row r="16" spans="1:11" ht="17.25" customHeight="1" x14ac:dyDescent="0.2">
      <c r="A16" s="59" t="s">
        <v>301</v>
      </c>
      <c r="B16" s="256"/>
      <c r="C16" s="257"/>
      <c r="D16" s="257"/>
      <c r="J16" s="251"/>
    </row>
    <row r="17" spans="1:13" ht="17.25" customHeight="1" x14ac:dyDescent="0.2">
      <c r="A17" s="59" t="s">
        <v>24</v>
      </c>
      <c r="B17" s="256"/>
      <c r="C17" s="257"/>
      <c r="D17" s="257"/>
      <c r="J17" s="251"/>
    </row>
    <row r="18" spans="1:13" ht="17.25" customHeight="1" x14ac:dyDescent="0.2">
      <c r="A18" s="59" t="s">
        <v>25</v>
      </c>
      <c r="B18" s="256"/>
      <c r="C18" s="257"/>
      <c r="D18" s="257"/>
      <c r="J18" s="251"/>
    </row>
    <row r="19" spans="1:13" x14ac:dyDescent="0.2">
      <c r="A19" s="6" t="s">
        <v>26</v>
      </c>
      <c r="B19" s="6"/>
      <c r="J19" s="251"/>
    </row>
    <row r="20" spans="1:13" x14ac:dyDescent="0.2">
      <c r="A20" s="48" t="s">
        <v>298</v>
      </c>
      <c r="B20" s="48"/>
      <c r="J20" s="251"/>
    </row>
    <row r="21" spans="1:13" x14ac:dyDescent="0.2">
      <c r="A21" s="48"/>
      <c r="B21" s="48"/>
      <c r="J21" s="251"/>
    </row>
    <row r="22" spans="1:13" x14ac:dyDescent="0.2">
      <c r="A22" s="48"/>
      <c r="B22" s="48"/>
      <c r="J22" s="251"/>
    </row>
    <row r="23" spans="1:13" x14ac:dyDescent="0.2">
      <c r="A23" s="48"/>
      <c r="B23" s="48"/>
      <c r="J23" s="251"/>
    </row>
    <row r="24" spans="1:13" x14ac:dyDescent="0.2">
      <c r="A24" s="48"/>
      <c r="B24" s="48"/>
      <c r="J24" s="251"/>
    </row>
    <row r="25" spans="1:13" x14ac:dyDescent="0.2">
      <c r="A25" s="48"/>
      <c r="B25" s="48"/>
      <c r="J25" s="251"/>
    </row>
    <row r="26" spans="1:13" x14ac:dyDescent="0.2">
      <c r="A26" s="48"/>
      <c r="B26" s="48"/>
      <c r="J26" s="251"/>
    </row>
    <row r="27" spans="1:13" x14ac:dyDescent="0.2">
      <c r="A27" s="98"/>
      <c r="J27" s="251"/>
    </row>
    <row r="28" spans="1:13" x14ac:dyDescent="0.2">
      <c r="A28" s="287" t="s">
        <v>22</v>
      </c>
      <c r="B28" s="90"/>
      <c r="C28" s="90"/>
      <c r="D28" s="90"/>
      <c r="E28" s="90"/>
      <c r="F28" s="90"/>
      <c r="G28" s="90"/>
      <c r="H28" s="90"/>
      <c r="I28" s="90"/>
      <c r="J28" s="258"/>
      <c r="K28" s="90"/>
      <c r="L28" s="242"/>
      <c r="M28" s="242"/>
    </row>
    <row r="29" spans="1:13" x14ac:dyDescent="0.2">
      <c r="A29" s="227" t="s">
        <v>304</v>
      </c>
      <c r="B29" s="90"/>
      <c r="C29" s="90"/>
      <c r="D29" s="90"/>
      <c r="E29" s="90"/>
      <c r="F29" s="90"/>
      <c r="G29" s="90"/>
      <c r="H29" s="90"/>
      <c r="I29" s="90"/>
      <c r="J29" s="258"/>
      <c r="K29" s="90"/>
      <c r="L29" s="242"/>
      <c r="M29" s="242"/>
    </row>
    <row r="30" spans="1:13" x14ac:dyDescent="0.2">
      <c r="A30" s="3" t="s">
        <v>305</v>
      </c>
      <c r="B30" s="90"/>
      <c r="C30" s="90"/>
      <c r="D30" s="90"/>
      <c r="E30" s="90"/>
      <c r="F30" s="90"/>
      <c r="G30" s="90"/>
      <c r="H30" s="90"/>
      <c r="I30" s="90"/>
      <c r="J30" s="258"/>
      <c r="K30" s="90"/>
      <c r="L30" s="242"/>
      <c r="M30" s="242"/>
    </row>
    <row r="31" spans="1:13" x14ac:dyDescent="0.2">
      <c r="A31" s="3"/>
      <c r="B31" s="90"/>
      <c r="C31" s="90"/>
      <c r="D31" s="90"/>
      <c r="E31" s="90"/>
      <c r="F31" s="90"/>
      <c r="G31" s="90"/>
      <c r="H31" s="90"/>
      <c r="I31" s="90"/>
      <c r="J31" s="258"/>
      <c r="K31" s="90"/>
      <c r="L31" s="242"/>
      <c r="M31" s="242"/>
    </row>
    <row r="32" spans="1:13" x14ac:dyDescent="0.2">
      <c r="A32" s="50" t="s">
        <v>127</v>
      </c>
      <c r="B32" s="3"/>
      <c r="C32" s="3"/>
      <c r="D32" s="3"/>
      <c r="E32" s="3"/>
      <c r="F32" s="3"/>
      <c r="G32" s="3"/>
      <c r="H32" s="3"/>
      <c r="I32" s="3"/>
      <c r="J32" s="3"/>
      <c r="K32" s="3"/>
    </row>
    <row r="33" spans="1:11" x14ac:dyDescent="0.2">
      <c r="A33" s="3" t="s">
        <v>306</v>
      </c>
      <c r="B33" s="3"/>
      <c r="C33" s="3"/>
      <c r="D33" s="3"/>
      <c r="E33" s="3"/>
      <c r="F33" s="3"/>
      <c r="G33" s="3"/>
      <c r="H33" s="3"/>
      <c r="I33" s="3"/>
      <c r="J33" s="3"/>
      <c r="K33" s="3"/>
    </row>
    <row r="34" spans="1:11" x14ac:dyDescent="0.2">
      <c r="A34" s="3" t="s">
        <v>307</v>
      </c>
      <c r="B34" s="3"/>
      <c r="C34" s="3"/>
      <c r="D34" s="3"/>
      <c r="E34" s="3"/>
      <c r="F34" s="3"/>
      <c r="G34" s="3"/>
      <c r="H34" s="3"/>
      <c r="I34" s="3"/>
      <c r="J34" s="3"/>
      <c r="K34" s="3"/>
    </row>
    <row r="35" spans="1:11" x14ac:dyDescent="0.2">
      <c r="A35" s="3"/>
      <c r="B35" s="3"/>
      <c r="C35" s="3"/>
      <c r="D35" s="3"/>
      <c r="E35" s="3"/>
      <c r="F35" s="3"/>
      <c r="G35" s="3"/>
      <c r="H35" s="3"/>
      <c r="I35" s="3"/>
      <c r="J35" s="3"/>
      <c r="K35" s="3"/>
    </row>
    <row r="39" spans="1:11" x14ac:dyDescent="0.2">
      <c r="B39" s="7"/>
    </row>
    <row r="40" spans="1:11" x14ac:dyDescent="0.2">
      <c r="B40" s="7"/>
    </row>
    <row r="41" spans="1:11" x14ac:dyDescent="0.2">
      <c r="B41" s="7"/>
    </row>
    <row r="44" spans="1:11" x14ac:dyDescent="0.2">
      <c r="C44" s="7"/>
      <c r="D44" s="7"/>
      <c r="E44" s="7"/>
      <c r="F44" s="7"/>
      <c r="G44" s="7"/>
      <c r="J44" s="7"/>
    </row>
    <row r="45" spans="1:11" x14ac:dyDescent="0.2">
      <c r="C45" s="242"/>
      <c r="D45" s="242"/>
      <c r="E45" s="251"/>
      <c r="F45" s="251"/>
      <c r="G45" s="251"/>
      <c r="J45" s="251"/>
    </row>
    <row r="46" spans="1:11" x14ac:dyDescent="0.2">
      <c r="C46" s="242"/>
      <c r="D46" s="242"/>
      <c r="E46" s="251"/>
      <c r="F46" s="251"/>
      <c r="G46" s="251"/>
      <c r="J46" s="251"/>
    </row>
    <row r="47" spans="1:11" x14ac:dyDescent="0.2">
      <c r="C47" s="242"/>
      <c r="D47" s="242"/>
      <c r="E47" s="251"/>
      <c r="F47" s="251"/>
      <c r="G47" s="251"/>
      <c r="J47" s="251"/>
    </row>
    <row r="48" spans="1:11" x14ac:dyDescent="0.2">
      <c r="C48" s="242"/>
      <c r="D48" s="242"/>
      <c r="E48" s="251"/>
      <c r="F48" s="251"/>
      <c r="G48" s="251"/>
      <c r="J48" s="251"/>
    </row>
    <row r="49" spans="3:10" x14ac:dyDescent="0.2">
      <c r="C49" s="242"/>
      <c r="D49" s="242"/>
      <c r="E49" s="251"/>
      <c r="F49" s="251"/>
      <c r="G49" s="251"/>
      <c r="J49" s="251"/>
    </row>
    <row r="50" spans="3:10" x14ac:dyDescent="0.2">
      <c r="C50" s="242"/>
      <c r="D50" s="242"/>
      <c r="E50" s="251"/>
      <c r="F50" s="251"/>
      <c r="G50" s="251"/>
      <c r="J50" s="251"/>
    </row>
    <row r="51" spans="3:10" x14ac:dyDescent="0.2">
      <c r="C51" s="242"/>
      <c r="D51" s="242"/>
      <c r="E51" s="251"/>
      <c r="F51" s="251"/>
      <c r="G51" s="251"/>
      <c r="J51" s="251"/>
    </row>
    <row r="52" spans="3:10" x14ac:dyDescent="0.2">
      <c r="C52" s="242"/>
      <c r="D52" s="242"/>
      <c r="E52" s="251"/>
      <c r="F52" s="251"/>
      <c r="G52" s="251"/>
      <c r="J52" s="251"/>
    </row>
    <row r="53" spans="3:10" x14ac:dyDescent="0.2">
      <c r="C53" s="242"/>
      <c r="D53" s="242"/>
      <c r="E53" s="251"/>
      <c r="F53" s="251"/>
      <c r="G53" s="251"/>
      <c r="J53" s="251"/>
    </row>
    <row r="54" spans="3:10" x14ac:dyDescent="0.2">
      <c r="C54" s="242"/>
      <c r="D54" s="242"/>
      <c r="E54" s="251"/>
      <c r="F54" s="251"/>
      <c r="G54" s="251"/>
      <c r="J54" s="251"/>
    </row>
    <row r="55" spans="3:10" x14ac:dyDescent="0.2">
      <c r="C55" s="242"/>
      <c r="D55" s="242"/>
      <c r="E55" s="251"/>
      <c r="F55" s="251"/>
      <c r="G55" s="251"/>
      <c r="J55" s="251"/>
    </row>
    <row r="56" spans="3:10" x14ac:dyDescent="0.2">
      <c r="C56" s="242"/>
      <c r="D56" s="242"/>
      <c r="E56" s="251"/>
      <c r="F56" s="251"/>
      <c r="G56" s="251"/>
      <c r="J56" s="251"/>
    </row>
    <row r="57" spans="3:10" x14ac:dyDescent="0.2">
      <c r="J57" s="251"/>
    </row>
  </sheetData>
  <mergeCells count="6">
    <mergeCell ref="A5:K5"/>
    <mergeCell ref="B6:I6"/>
    <mergeCell ref="A1:K1"/>
    <mergeCell ref="A2:K2"/>
    <mergeCell ref="A3:K3"/>
    <mergeCell ref="B4:K4"/>
  </mergeCells>
  <pageMargins left="0.75" right="0.75" top="1" bottom="1" header="0" footer="0"/>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A5" sqref="A5:J5"/>
    </sheetView>
  </sheetViews>
  <sheetFormatPr baseColWidth="10" defaultRowHeight="12.75" x14ac:dyDescent="0.2"/>
  <cols>
    <col min="1" max="1" width="17.5703125" customWidth="1"/>
    <col min="2" max="2" width="11.7109375" bestFit="1" customWidth="1"/>
    <col min="4" max="4" width="6.42578125" customWidth="1"/>
  </cols>
  <sheetData>
    <row r="1" spans="1:10" x14ac:dyDescent="0.2">
      <c r="A1" s="434" t="s">
        <v>169</v>
      </c>
      <c r="B1" s="434"/>
      <c r="C1" s="434"/>
      <c r="D1" s="434"/>
      <c r="E1" s="434"/>
      <c r="F1" s="434"/>
      <c r="G1" s="434"/>
      <c r="H1" s="434"/>
      <c r="I1" s="434"/>
      <c r="J1" s="434"/>
    </row>
    <row r="2" spans="1:10" x14ac:dyDescent="0.2">
      <c r="A2" s="434"/>
      <c r="B2" s="434"/>
      <c r="C2" s="434"/>
      <c r="D2" s="434"/>
      <c r="E2" s="434"/>
      <c r="F2" s="434"/>
      <c r="G2" s="434"/>
      <c r="H2" s="434"/>
      <c r="I2" s="434"/>
      <c r="J2" s="434"/>
    </row>
    <row r="3" spans="1:10" x14ac:dyDescent="0.2">
      <c r="A3" s="74"/>
      <c r="B3" s="468"/>
      <c r="C3" s="468"/>
      <c r="D3" s="468"/>
      <c r="E3" s="468"/>
      <c r="F3" s="468"/>
      <c r="G3" s="468"/>
      <c r="H3" s="468"/>
      <c r="I3" s="468"/>
      <c r="J3" s="468"/>
    </row>
    <row r="5" spans="1:10" x14ac:dyDescent="0.2">
      <c r="A5" s="434" t="s">
        <v>327</v>
      </c>
      <c r="B5" s="434"/>
      <c r="C5" s="434"/>
      <c r="D5" s="434"/>
      <c r="E5" s="434"/>
      <c r="F5" s="434"/>
      <c r="G5" s="434"/>
      <c r="H5" s="434"/>
      <c r="I5" s="434"/>
      <c r="J5" s="434"/>
    </row>
    <row r="6" spans="1:10" x14ac:dyDescent="0.2">
      <c r="A6" s="434" t="s">
        <v>189</v>
      </c>
      <c r="B6" s="434"/>
      <c r="C6" s="434"/>
      <c r="D6" s="434"/>
      <c r="E6" s="434"/>
      <c r="F6" s="434"/>
      <c r="G6" s="434"/>
      <c r="H6" s="434"/>
      <c r="I6" s="434"/>
      <c r="J6" s="434"/>
    </row>
    <row r="10" spans="1:10" x14ac:dyDescent="0.2">
      <c r="E10" s="7"/>
    </row>
    <row r="11" spans="1:10" x14ac:dyDescent="0.2">
      <c r="A11" s="282" t="s">
        <v>113</v>
      </c>
      <c r="B11" s="311" t="s">
        <v>27</v>
      </c>
      <c r="C11" s="83" t="s">
        <v>114</v>
      </c>
      <c r="D11" s="83" t="s">
        <v>214</v>
      </c>
    </row>
    <row r="12" spans="1:10" x14ac:dyDescent="0.2">
      <c r="A12" s="283"/>
      <c r="B12" s="277" t="s">
        <v>61</v>
      </c>
      <c r="C12" s="84"/>
      <c r="D12" s="273"/>
    </row>
    <row r="13" spans="1:10" ht="33.75" x14ac:dyDescent="0.2">
      <c r="A13" s="285" t="s">
        <v>115</v>
      </c>
      <c r="B13" s="225"/>
      <c r="C13" s="292"/>
      <c r="D13" s="43"/>
    </row>
    <row r="14" spans="1:10" ht="45" x14ac:dyDescent="0.2">
      <c r="A14" s="284" t="s">
        <v>116</v>
      </c>
      <c r="B14" s="225"/>
      <c r="C14" s="276"/>
      <c r="D14" s="291"/>
    </row>
    <row r="15" spans="1:10" x14ac:dyDescent="0.2">
      <c r="A15" s="286" t="s">
        <v>205</v>
      </c>
      <c r="B15" s="225"/>
      <c r="C15" s="293"/>
      <c r="D15" s="16"/>
    </row>
    <row r="16" spans="1:10" x14ac:dyDescent="0.2">
      <c r="A16" s="59" t="s">
        <v>28</v>
      </c>
    </row>
    <row r="17" spans="1:1" x14ac:dyDescent="0.2">
      <c r="A17" s="59" t="s">
        <v>187</v>
      </c>
    </row>
  </sheetData>
  <mergeCells count="5">
    <mergeCell ref="A5:J5"/>
    <mergeCell ref="A2:J2"/>
    <mergeCell ref="A1:J1"/>
    <mergeCell ref="A6:J6"/>
    <mergeCell ref="B3:J3"/>
  </mergeCells>
  <printOptions horizontalCentered="1" verticalCentered="1"/>
  <pageMargins left="0.39370078740157483" right="0.75" top="1" bottom="1" header="0" footer="0"/>
  <pageSetup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workbookViewId="0">
      <selection activeCell="A5" sqref="A5:I5"/>
    </sheetView>
  </sheetViews>
  <sheetFormatPr baseColWidth="10" defaultRowHeight="12.75" x14ac:dyDescent="0.2"/>
  <cols>
    <col min="4" max="4" width="9.140625" customWidth="1"/>
    <col min="5" max="5" width="15.5703125" customWidth="1"/>
    <col min="6" max="6" width="31" customWidth="1"/>
  </cols>
  <sheetData>
    <row r="1" spans="1:14" x14ac:dyDescent="0.2">
      <c r="A1" s="434" t="s">
        <v>157</v>
      </c>
      <c r="B1" s="434"/>
      <c r="C1" s="434"/>
      <c r="D1" s="434"/>
      <c r="E1" s="434"/>
      <c r="F1" s="434"/>
      <c r="G1" s="434"/>
      <c r="H1" s="434"/>
      <c r="I1" s="434"/>
    </row>
    <row r="2" spans="1:14" x14ac:dyDescent="0.2">
      <c r="A2" s="434"/>
      <c r="B2" s="434"/>
      <c r="C2" s="434"/>
      <c r="D2" s="434"/>
      <c r="E2" s="434"/>
      <c r="F2" s="434"/>
      <c r="G2" s="434"/>
      <c r="H2" s="434"/>
      <c r="I2" s="434"/>
    </row>
    <row r="3" spans="1:14" x14ac:dyDescent="0.2">
      <c r="A3" s="441" t="s">
        <v>333</v>
      </c>
      <c r="B3" s="441"/>
      <c r="C3" s="441"/>
      <c r="D3" s="441"/>
      <c r="E3" s="441"/>
      <c r="F3" s="441"/>
      <c r="G3" s="441"/>
      <c r="H3" s="441"/>
      <c r="I3" s="441"/>
      <c r="J3" s="441"/>
      <c r="K3" s="441"/>
      <c r="L3" s="441"/>
      <c r="M3" s="441"/>
    </row>
    <row r="5" spans="1:14" x14ac:dyDescent="0.2">
      <c r="A5" s="434" t="s">
        <v>158</v>
      </c>
      <c r="B5" s="434"/>
      <c r="C5" s="434"/>
      <c r="D5" s="434"/>
      <c r="E5" s="434"/>
      <c r="F5" s="434"/>
      <c r="G5" s="434"/>
      <c r="H5" s="434"/>
      <c r="I5" s="434"/>
    </row>
    <row r="6" spans="1:14" x14ac:dyDescent="0.2">
      <c r="A6" s="434" t="s">
        <v>29</v>
      </c>
      <c r="B6" s="434"/>
      <c r="C6" s="434"/>
      <c r="D6" s="434"/>
      <c r="E6" s="434"/>
      <c r="F6" s="434"/>
      <c r="G6" s="434"/>
      <c r="H6" s="434"/>
      <c r="I6" s="434"/>
    </row>
    <row r="7" spans="1:14" x14ac:dyDescent="0.2">
      <c r="A7" s="434" t="s">
        <v>204</v>
      </c>
      <c r="B7" s="434"/>
      <c r="C7" s="434"/>
      <c r="D7" s="434"/>
      <c r="E7" s="434"/>
      <c r="F7" s="434"/>
      <c r="G7" s="434"/>
      <c r="H7" s="434"/>
      <c r="I7" s="434"/>
    </row>
    <row r="8" spans="1:14" x14ac:dyDescent="0.2">
      <c r="A8" s="9"/>
      <c r="B8" s="9"/>
      <c r="C8" s="9"/>
      <c r="D8" s="9"/>
      <c r="E8" s="9"/>
      <c r="F8" s="9"/>
      <c r="G8" s="9"/>
      <c r="H8" s="9"/>
      <c r="I8" s="9"/>
    </row>
    <row r="9" spans="1:14" x14ac:dyDescent="0.2">
      <c r="A9" s="9"/>
      <c r="B9" s="9"/>
      <c r="C9" s="9"/>
      <c r="D9" s="9"/>
      <c r="E9" s="9"/>
      <c r="F9" s="9"/>
      <c r="G9" s="9"/>
      <c r="H9" s="9"/>
      <c r="I9" s="9"/>
    </row>
    <row r="10" spans="1:14" x14ac:dyDescent="0.2">
      <c r="A10" s="122" t="s">
        <v>159</v>
      </c>
      <c r="B10" s="508" t="s">
        <v>243</v>
      </c>
      <c r="C10" s="509"/>
      <c r="D10" s="510"/>
      <c r="E10" s="122" t="s">
        <v>77</v>
      </c>
      <c r="F10" s="16" t="s">
        <v>1</v>
      </c>
      <c r="G10" s="16" t="s">
        <v>2</v>
      </c>
    </row>
    <row r="11" spans="1:14" x14ac:dyDescent="0.2">
      <c r="A11" s="304">
        <v>3</v>
      </c>
      <c r="B11" s="307" t="s">
        <v>91</v>
      </c>
      <c r="C11" s="305"/>
      <c r="D11" s="306"/>
      <c r="E11" s="304">
        <v>1.5</v>
      </c>
      <c r="F11" s="121" t="s">
        <v>308</v>
      </c>
      <c r="G11" s="16">
        <v>13.05</v>
      </c>
      <c r="N11" s="251"/>
    </row>
    <row r="12" spans="1:14" x14ac:dyDescent="0.2">
      <c r="A12" s="60">
        <v>1</v>
      </c>
      <c r="B12" s="58" t="s">
        <v>78</v>
      </c>
      <c r="C12" s="117"/>
      <c r="D12" s="118"/>
      <c r="E12" s="60">
        <v>0.8</v>
      </c>
      <c r="F12" s="16" t="s">
        <v>0</v>
      </c>
      <c r="G12" s="16">
        <v>0</v>
      </c>
      <c r="N12" s="251"/>
    </row>
    <row r="13" spans="1:14" x14ac:dyDescent="0.2">
      <c r="A13" s="60">
        <v>1</v>
      </c>
      <c r="B13" s="58" t="s">
        <v>79</v>
      </c>
      <c r="C13" s="117"/>
      <c r="D13" s="118"/>
      <c r="E13" s="60">
        <v>0.4</v>
      </c>
      <c r="G13">
        <f>SUM(G11:G12)</f>
        <v>13.05</v>
      </c>
      <c r="N13" s="251"/>
    </row>
    <row r="14" spans="1:14" x14ac:dyDescent="0.2">
      <c r="A14" s="60">
        <v>1</v>
      </c>
      <c r="B14" s="58" t="s">
        <v>80</v>
      </c>
      <c r="C14" s="117"/>
      <c r="D14" s="118"/>
      <c r="E14" s="60">
        <v>0.15</v>
      </c>
    </row>
    <row r="15" spans="1:14" x14ac:dyDescent="0.2">
      <c r="A15" s="60">
        <v>1</v>
      </c>
      <c r="B15" s="58" t="s">
        <v>241</v>
      </c>
      <c r="C15" s="117"/>
      <c r="D15" s="118"/>
      <c r="E15" s="60">
        <v>1.41</v>
      </c>
      <c r="F15" t="s">
        <v>3</v>
      </c>
      <c r="M15" t="s">
        <v>204</v>
      </c>
    </row>
    <row r="16" spans="1:14" x14ac:dyDescent="0.2">
      <c r="A16" s="60">
        <v>1</v>
      </c>
      <c r="B16" s="58" t="s">
        <v>240</v>
      </c>
      <c r="C16" s="117"/>
      <c r="D16" s="118"/>
      <c r="E16" s="60">
        <v>0.4</v>
      </c>
      <c r="F16" t="s">
        <v>171</v>
      </c>
      <c r="G16">
        <v>13.05</v>
      </c>
      <c r="M16" t="s">
        <v>204</v>
      </c>
    </row>
    <row r="17" spans="1:14" x14ac:dyDescent="0.2">
      <c r="A17" s="60">
        <v>1</v>
      </c>
      <c r="B17" s="58" t="s">
        <v>81</v>
      </c>
      <c r="C17" s="117"/>
      <c r="D17" s="118"/>
      <c r="E17" s="60">
        <v>0.54</v>
      </c>
      <c r="F17" t="s">
        <v>4</v>
      </c>
      <c r="G17">
        <v>14</v>
      </c>
    </row>
    <row r="18" spans="1:14" x14ac:dyDescent="0.2">
      <c r="A18" s="60">
        <v>2</v>
      </c>
      <c r="B18" s="58" t="s">
        <v>82</v>
      </c>
      <c r="C18" s="117"/>
      <c r="D18" s="118"/>
      <c r="E18" s="60">
        <v>0.2</v>
      </c>
      <c r="F18" t="s">
        <v>5</v>
      </c>
      <c r="G18">
        <v>5</v>
      </c>
      <c r="N18" t="s">
        <v>204</v>
      </c>
    </row>
    <row r="19" spans="1:14" x14ac:dyDescent="0.2">
      <c r="A19" s="60">
        <v>1</v>
      </c>
      <c r="B19" s="58" t="s">
        <v>83</v>
      </c>
      <c r="C19" s="117"/>
      <c r="D19" s="118"/>
      <c r="E19" s="60">
        <v>0.2</v>
      </c>
    </row>
    <row r="20" spans="1:14" x14ac:dyDescent="0.2">
      <c r="A20" s="60">
        <v>1</v>
      </c>
      <c r="B20" s="58" t="s">
        <v>84</v>
      </c>
      <c r="C20" s="117"/>
      <c r="D20" s="118"/>
      <c r="E20" s="60">
        <v>0.2</v>
      </c>
    </row>
    <row r="21" spans="1:14" x14ac:dyDescent="0.2">
      <c r="A21" s="60">
        <v>1</v>
      </c>
      <c r="B21" s="58" t="s">
        <v>85</v>
      </c>
      <c r="C21" s="117"/>
      <c r="D21" s="118"/>
      <c r="E21" s="60">
        <v>1.5</v>
      </c>
    </row>
    <row r="22" spans="1:14" x14ac:dyDescent="0.2">
      <c r="A22" s="60">
        <v>1</v>
      </c>
      <c r="B22" s="58" t="s">
        <v>86</v>
      </c>
      <c r="C22" s="117"/>
      <c r="D22" s="118"/>
      <c r="E22" s="60">
        <v>3</v>
      </c>
    </row>
    <row r="23" spans="1:14" x14ac:dyDescent="0.2">
      <c r="A23" s="60">
        <v>1</v>
      </c>
      <c r="B23" s="58" t="s">
        <v>87</v>
      </c>
      <c r="C23" s="117"/>
      <c r="D23" s="118"/>
      <c r="E23" s="60">
        <v>0.4</v>
      </c>
    </row>
    <row r="24" spans="1:14" x14ac:dyDescent="0.2">
      <c r="A24" s="60">
        <v>1</v>
      </c>
      <c r="B24" s="125" t="s">
        <v>88</v>
      </c>
      <c r="C24" s="126"/>
      <c r="D24" s="127"/>
      <c r="E24" s="308">
        <v>0.4</v>
      </c>
    </row>
    <row r="25" spans="1:14" x14ac:dyDescent="0.2">
      <c r="A25" s="128">
        <v>1</v>
      </c>
      <c r="B25" s="125" t="s">
        <v>89</v>
      </c>
      <c r="C25" s="126"/>
      <c r="D25" s="126"/>
      <c r="E25" s="308">
        <v>0.9</v>
      </c>
    </row>
    <row r="26" spans="1:14" x14ac:dyDescent="0.2">
      <c r="A26" s="128">
        <v>1</v>
      </c>
      <c r="B26" s="58" t="s">
        <v>90</v>
      </c>
      <c r="C26" s="117"/>
      <c r="D26" s="117"/>
      <c r="E26" s="60">
        <v>1.5</v>
      </c>
    </row>
    <row r="27" spans="1:14" x14ac:dyDescent="0.2">
      <c r="A27" s="508" t="s">
        <v>205</v>
      </c>
      <c r="B27" s="509"/>
      <c r="C27" s="509"/>
      <c r="D27" s="510"/>
      <c r="E27" s="300">
        <f>SUM(E11:E26)</f>
        <v>13.500000000000002</v>
      </c>
    </row>
    <row r="28" spans="1:14" x14ac:dyDescent="0.2">
      <c r="A28" s="82" t="s">
        <v>139</v>
      </c>
      <c r="B28" s="82"/>
      <c r="C28" s="82"/>
      <c r="D28" s="129"/>
      <c r="E28" s="129" t="s">
        <v>204</v>
      </c>
    </row>
    <row r="29" spans="1:14" x14ac:dyDescent="0.2">
      <c r="A29" s="6" t="s">
        <v>92</v>
      </c>
      <c r="B29" s="6"/>
      <c r="C29" s="6"/>
      <c r="D29" s="6"/>
    </row>
    <row r="30" spans="1:14" x14ac:dyDescent="0.2">
      <c r="A30" s="6"/>
      <c r="B30" s="6"/>
      <c r="C30" s="6"/>
      <c r="D30" s="6"/>
    </row>
    <row r="31" spans="1:14" x14ac:dyDescent="0.2">
      <c r="A31" s="6"/>
      <c r="B31" s="6"/>
      <c r="C31" s="6"/>
      <c r="D31" s="6"/>
    </row>
    <row r="32" spans="1:14" x14ac:dyDescent="0.2">
      <c r="A32" t="s">
        <v>204</v>
      </c>
    </row>
    <row r="33" spans="1:1" x14ac:dyDescent="0.2">
      <c r="A33" s="3" t="s">
        <v>93</v>
      </c>
    </row>
    <row r="34" spans="1:1" x14ac:dyDescent="0.2">
      <c r="A34" s="3" t="s">
        <v>94</v>
      </c>
    </row>
    <row r="35" spans="1:1" x14ac:dyDescent="0.2">
      <c r="A35" s="3" t="s">
        <v>95</v>
      </c>
    </row>
    <row r="36" spans="1:1" x14ac:dyDescent="0.2">
      <c r="A36" s="3" t="s">
        <v>96</v>
      </c>
    </row>
    <row r="37" spans="1:1" x14ac:dyDescent="0.2">
      <c r="A37" s="3"/>
    </row>
    <row r="38" spans="1:1" x14ac:dyDescent="0.2">
      <c r="A38" s="3"/>
    </row>
    <row r="39" spans="1:1" x14ac:dyDescent="0.2">
      <c r="A39" s="3"/>
    </row>
  </sheetData>
  <mergeCells count="8">
    <mergeCell ref="A27:D27"/>
    <mergeCell ref="A1:I1"/>
    <mergeCell ref="A2:I2"/>
    <mergeCell ref="A5:I5"/>
    <mergeCell ref="A7:I7"/>
    <mergeCell ref="A6:I6"/>
    <mergeCell ref="B10:D10"/>
    <mergeCell ref="A3:M3"/>
  </mergeCells>
  <printOptions horizontalCentered="1" verticalCentered="1"/>
  <pageMargins left="0.94488188976377963" right="0.75" top="1" bottom="1" header="0" footer="0"/>
  <pageSetup paperSize="9" orientation="landscape" horizontalDpi="120" verticalDpi="14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zoomScale="75" zoomScaleNormal="75" workbookViewId="0">
      <selection activeCell="B12" sqref="B12"/>
    </sheetView>
  </sheetViews>
  <sheetFormatPr baseColWidth="10" defaultRowHeight="12.75" x14ac:dyDescent="0.2"/>
  <cols>
    <col min="1" max="1" width="16.85546875" style="21" customWidth="1"/>
    <col min="2" max="2" width="14.5703125" style="26" customWidth="1"/>
    <col min="3" max="3" width="13.140625" style="21" customWidth="1"/>
    <col min="4" max="4" width="5" style="21" customWidth="1"/>
    <col min="5" max="16384" width="11.42578125" style="21"/>
  </cols>
  <sheetData>
    <row r="1" spans="1:16" x14ac:dyDescent="0.2">
      <c r="A1" s="441" t="s">
        <v>157</v>
      </c>
      <c r="B1" s="441"/>
      <c r="C1" s="441"/>
      <c r="D1" s="441"/>
      <c r="E1" s="441"/>
      <c r="F1" s="441"/>
      <c r="G1" s="441"/>
      <c r="H1" s="441"/>
      <c r="I1" s="441"/>
      <c r="J1" s="441"/>
      <c r="K1" s="441"/>
    </row>
    <row r="2" spans="1:16" x14ac:dyDescent="0.2">
      <c r="A2" s="441"/>
      <c r="B2" s="441"/>
      <c r="C2" s="441"/>
      <c r="D2" s="441"/>
      <c r="E2" s="441"/>
      <c r="F2" s="441"/>
      <c r="G2" s="441"/>
      <c r="H2" s="441"/>
      <c r="I2" s="441"/>
      <c r="J2" s="441"/>
      <c r="K2" s="441"/>
    </row>
    <row r="3" spans="1:16" ht="15" x14ac:dyDescent="0.25">
      <c r="A3" s="433" t="s">
        <v>389</v>
      </c>
      <c r="B3" s="433"/>
      <c r="C3" s="433"/>
      <c r="D3" s="433"/>
      <c r="E3" s="433"/>
      <c r="F3" s="433"/>
      <c r="G3" s="433"/>
      <c r="H3" s="433"/>
      <c r="I3" s="433"/>
      <c r="J3" s="433"/>
      <c r="K3" s="433"/>
      <c r="L3" s="433"/>
      <c r="M3" s="433"/>
      <c r="N3" s="433"/>
      <c r="O3" s="433"/>
      <c r="P3" s="433"/>
    </row>
    <row r="4" spans="1:16" x14ac:dyDescent="0.2">
      <c r="A4" s="19"/>
      <c r="B4" s="19"/>
      <c r="C4" s="20"/>
      <c r="D4" s="20"/>
      <c r="E4" s="20"/>
      <c r="F4" s="20"/>
      <c r="G4" s="20"/>
    </row>
    <row r="5" spans="1:16" ht="15.75" x14ac:dyDescent="0.2">
      <c r="A5" s="443" t="s">
        <v>404</v>
      </c>
      <c r="B5" s="443"/>
      <c r="C5" s="443"/>
      <c r="D5" s="443"/>
      <c r="E5" s="443"/>
      <c r="F5" s="443"/>
      <c r="G5" s="443"/>
      <c r="H5" s="443"/>
      <c r="I5" s="443"/>
      <c r="J5" s="443"/>
      <c r="K5" s="443"/>
    </row>
    <row r="6" spans="1:16" x14ac:dyDescent="0.2">
      <c r="A6" s="441" t="s">
        <v>330</v>
      </c>
      <c r="B6" s="441"/>
      <c r="C6" s="441"/>
      <c r="D6" s="441"/>
      <c r="E6" s="441"/>
      <c r="F6" s="441"/>
      <c r="G6" s="441"/>
      <c r="H6" s="441"/>
      <c r="I6" s="441"/>
      <c r="J6" s="441"/>
      <c r="K6" s="441"/>
    </row>
    <row r="7" spans="1:16" ht="15.75" x14ac:dyDescent="0.25">
      <c r="A7" s="24" t="s">
        <v>204</v>
      </c>
      <c r="B7" s="24"/>
      <c r="C7" s="24"/>
      <c r="E7" s="25"/>
    </row>
    <row r="9" spans="1:16" ht="22.5" customHeight="1" x14ac:dyDescent="0.2">
      <c r="A9" s="133" t="s">
        <v>244</v>
      </c>
      <c r="B9" s="134" t="s">
        <v>245</v>
      </c>
      <c r="C9" s="135" t="s">
        <v>246</v>
      </c>
    </row>
    <row r="10" spans="1:16" x14ac:dyDescent="0.2">
      <c r="A10" s="47" t="s">
        <v>247</v>
      </c>
      <c r="B10" s="79">
        <v>7</v>
      </c>
      <c r="C10" s="215">
        <f>(B10*100)/$B$15</f>
        <v>4.4585987261146496</v>
      </c>
    </row>
    <row r="11" spans="1:16" x14ac:dyDescent="0.2">
      <c r="A11" s="47" t="s">
        <v>342</v>
      </c>
      <c r="B11" s="79">
        <v>19</v>
      </c>
      <c r="C11" s="215">
        <f>(B11*100)/$B$15</f>
        <v>12.101910828025478</v>
      </c>
      <c r="E11" s="21" t="s">
        <v>204</v>
      </c>
    </row>
    <row r="12" spans="1:16" x14ac:dyDescent="0.2">
      <c r="A12" s="47" t="s">
        <v>343</v>
      </c>
      <c r="B12" s="79">
        <v>70</v>
      </c>
      <c r="C12" s="215">
        <f>(B12*100)/$B$15</f>
        <v>44.585987261146499</v>
      </c>
    </row>
    <row r="13" spans="1:16" x14ac:dyDescent="0.2">
      <c r="A13" s="47" t="s">
        <v>344</v>
      </c>
      <c r="B13" s="79">
        <v>47</v>
      </c>
      <c r="C13" s="215">
        <f>(B13*100)/$B$15</f>
        <v>29.936305732484076</v>
      </c>
    </row>
    <row r="14" spans="1:16" x14ac:dyDescent="0.2">
      <c r="A14" s="47" t="s">
        <v>345</v>
      </c>
      <c r="B14" s="79">
        <v>14</v>
      </c>
      <c r="C14" s="215">
        <f>(B14*100)/$B$15</f>
        <v>8.9171974522292992</v>
      </c>
    </row>
    <row r="15" spans="1:16" x14ac:dyDescent="0.2">
      <c r="A15" s="136" t="s">
        <v>251</v>
      </c>
      <c r="B15" s="137">
        <f>SUM(B10:B14)</f>
        <v>157</v>
      </c>
      <c r="C15" s="138">
        <f>SUM(C10:C14)</f>
        <v>100</v>
      </c>
    </row>
    <row r="16" spans="1:16" x14ac:dyDescent="0.2">
      <c r="A16" s="44" t="s">
        <v>252</v>
      </c>
      <c r="B16" s="192">
        <v>0</v>
      </c>
      <c r="C16" s="163">
        <v>0</v>
      </c>
      <c r="E16" s="21" t="s">
        <v>204</v>
      </c>
    </row>
    <row r="17" spans="1:4" x14ac:dyDescent="0.2">
      <c r="A17" s="47" t="s">
        <v>253</v>
      </c>
      <c r="B17" s="79">
        <v>23</v>
      </c>
      <c r="C17" s="80">
        <v>0</v>
      </c>
      <c r="D17" s="21" t="s">
        <v>204</v>
      </c>
    </row>
    <row r="18" spans="1:4" x14ac:dyDescent="0.2">
      <c r="A18" s="47" t="s">
        <v>254</v>
      </c>
      <c r="B18" s="79">
        <v>0</v>
      </c>
      <c r="C18" s="80">
        <v>0</v>
      </c>
      <c r="D18" s="21" t="s">
        <v>204</v>
      </c>
    </row>
    <row r="19" spans="1:4" x14ac:dyDescent="0.2">
      <c r="A19" s="47" t="s">
        <v>255</v>
      </c>
      <c r="B19" s="79">
        <v>0</v>
      </c>
      <c r="C19" s="80">
        <v>0</v>
      </c>
    </row>
    <row r="20" spans="1:4" x14ac:dyDescent="0.2">
      <c r="A20" s="32" t="s">
        <v>373</v>
      </c>
      <c r="B20" s="76"/>
    </row>
    <row r="21" spans="1:4" x14ac:dyDescent="0.2">
      <c r="A21" s="32" t="s">
        <v>405</v>
      </c>
      <c r="B21" s="76"/>
    </row>
    <row r="22" spans="1:4" x14ac:dyDescent="0.2">
      <c r="A22" s="32"/>
      <c r="B22" s="313"/>
    </row>
    <row r="23" spans="1:4" ht="12.75" customHeight="1" x14ac:dyDescent="0.2">
      <c r="A23" s="32"/>
      <c r="B23" s="76"/>
    </row>
    <row r="24" spans="1:4" x14ac:dyDescent="0.2">
      <c r="A24" s="425" t="s">
        <v>406</v>
      </c>
      <c r="B24" s="76"/>
    </row>
    <row r="25" spans="1:4" x14ac:dyDescent="0.2">
      <c r="A25" s="32"/>
      <c r="B25" s="76"/>
    </row>
    <row r="26" spans="1:4" x14ac:dyDescent="0.2">
      <c r="A26" s="105"/>
      <c r="B26" s="76"/>
    </row>
    <row r="27" spans="1:4" x14ac:dyDescent="0.2">
      <c r="A27" s="32"/>
      <c r="B27" s="76"/>
    </row>
    <row r="28" spans="1:4" x14ac:dyDescent="0.2">
      <c r="A28" s="32"/>
      <c r="B28" s="76"/>
    </row>
    <row r="29" spans="1:4" x14ac:dyDescent="0.2">
      <c r="A29" s="32"/>
      <c r="B29" s="76"/>
    </row>
    <row r="30" spans="1:4" x14ac:dyDescent="0.2">
      <c r="A30" s="32"/>
      <c r="B30" s="76"/>
    </row>
    <row r="31" spans="1:4" x14ac:dyDescent="0.2">
      <c r="A31" s="32"/>
      <c r="B31" s="76"/>
    </row>
    <row r="32" spans="1:4" x14ac:dyDescent="0.2">
      <c r="A32" s="32"/>
      <c r="B32" s="76"/>
    </row>
    <row r="33" spans="1:12" x14ac:dyDescent="0.2">
      <c r="A33" s="32"/>
      <c r="B33" s="76"/>
    </row>
    <row r="34" spans="1:12" x14ac:dyDescent="0.2">
      <c r="A34" s="442"/>
      <c r="B34" s="442"/>
      <c r="C34" s="442"/>
      <c r="D34" s="442"/>
      <c r="E34" s="442"/>
      <c r="F34" s="442"/>
      <c r="G34" s="442"/>
      <c r="H34" s="442"/>
      <c r="I34" s="442"/>
      <c r="J34" s="442"/>
      <c r="K34" s="442"/>
    </row>
    <row r="35" spans="1:12" x14ac:dyDescent="0.2">
      <c r="A35" s="442"/>
      <c r="B35" s="442"/>
      <c r="C35" s="442"/>
      <c r="D35" s="442"/>
      <c r="E35" s="442"/>
      <c r="F35" s="442"/>
      <c r="G35" s="442"/>
      <c r="H35" s="442"/>
      <c r="I35" s="442"/>
      <c r="J35" s="442"/>
      <c r="K35" s="442"/>
    </row>
    <row r="36" spans="1:12" x14ac:dyDescent="0.2">
      <c r="A36" s="442"/>
      <c r="B36" s="442"/>
      <c r="C36" s="442"/>
      <c r="D36" s="442"/>
      <c r="E36" s="442"/>
      <c r="F36" s="442"/>
      <c r="G36" s="442"/>
      <c r="H36" s="442"/>
      <c r="I36" s="442"/>
      <c r="J36" s="442"/>
      <c r="K36" s="442"/>
    </row>
    <row r="37" spans="1:12" x14ac:dyDescent="0.2">
      <c r="A37" s="442"/>
      <c r="B37" s="442"/>
      <c r="C37" s="442"/>
      <c r="D37" s="442"/>
      <c r="E37" s="442"/>
      <c r="F37" s="442"/>
      <c r="G37" s="442"/>
      <c r="H37" s="442"/>
      <c r="I37" s="442"/>
      <c r="J37" s="442"/>
      <c r="K37" s="442"/>
      <c r="L37" s="105"/>
    </row>
    <row r="38" spans="1:12" x14ac:dyDescent="0.2">
      <c r="A38" s="442"/>
      <c r="B38" s="442"/>
      <c r="C38" s="442"/>
      <c r="D38" s="442"/>
      <c r="E38" s="442"/>
      <c r="F38" s="442"/>
      <c r="G38" s="442"/>
      <c r="H38" s="442"/>
      <c r="I38" s="442"/>
      <c r="J38" s="442"/>
      <c r="K38" s="442"/>
    </row>
    <row r="39" spans="1:12" x14ac:dyDescent="0.2">
      <c r="A39" s="416" t="s">
        <v>383</v>
      </c>
      <c r="B39" s="35"/>
    </row>
    <row r="40" spans="1:12" x14ac:dyDescent="0.2">
      <c r="A40" s="416" t="s">
        <v>384</v>
      </c>
      <c r="B40" s="35"/>
    </row>
    <row r="41" spans="1:12" x14ac:dyDescent="0.2">
      <c r="A41" s="34"/>
      <c r="B41" s="35"/>
    </row>
    <row r="42" spans="1:12" x14ac:dyDescent="0.2">
      <c r="A42" s="34"/>
      <c r="B42" s="35"/>
    </row>
    <row r="43" spans="1:12" x14ac:dyDescent="0.2">
      <c r="A43" s="34"/>
      <c r="B43" s="35"/>
    </row>
    <row r="44" spans="1:12" x14ac:dyDescent="0.2">
      <c r="A44" s="34"/>
      <c r="B44" s="35"/>
    </row>
    <row r="45" spans="1:12" x14ac:dyDescent="0.2">
      <c r="A45" s="34"/>
      <c r="B45" s="35"/>
    </row>
    <row r="46" spans="1:12" x14ac:dyDescent="0.2">
      <c r="A46" s="34"/>
      <c r="B46" s="35"/>
    </row>
  </sheetData>
  <mergeCells count="6">
    <mergeCell ref="A6:K6"/>
    <mergeCell ref="A34:K38"/>
    <mergeCell ref="A1:K1"/>
    <mergeCell ref="A2:K2"/>
    <mergeCell ref="A5:K5"/>
    <mergeCell ref="A3:P3"/>
  </mergeCells>
  <printOptions horizontalCentered="1" verticalCentered="1"/>
  <pageMargins left="0.46" right="0.75" top="1" bottom="1" header="0" footer="0.59055118110236227"/>
  <pageSetup paperSize="9" scale="95" orientation="landscape" r:id="rId1"/>
  <headerFooter alignWithMargins="0">
    <oddFooter>&amp;L&amp;A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32"/>
  <sheetViews>
    <sheetView workbookViewId="0">
      <selection activeCell="F22" sqref="F22"/>
    </sheetView>
  </sheetViews>
  <sheetFormatPr baseColWidth="10" defaultRowHeight="12.75" x14ac:dyDescent="0.2"/>
  <cols>
    <col min="2" max="2" width="5.42578125" customWidth="1"/>
    <col min="3" max="3" width="30.5703125" customWidth="1"/>
    <col min="4" max="4" width="7.85546875" customWidth="1"/>
    <col min="5" max="5" width="7.5703125" customWidth="1"/>
    <col min="6" max="6" width="7.140625" customWidth="1"/>
    <col min="7" max="7" width="8.140625" customWidth="1"/>
  </cols>
  <sheetData>
    <row r="2" spans="2:21" x14ac:dyDescent="0.2">
      <c r="B2" s="434" t="s">
        <v>157</v>
      </c>
      <c r="C2" s="434"/>
      <c r="D2" s="434"/>
      <c r="E2" s="434"/>
      <c r="F2" s="434"/>
      <c r="G2" s="434"/>
      <c r="H2" s="434"/>
      <c r="I2" s="434"/>
      <c r="J2" s="434"/>
      <c r="K2" s="434"/>
      <c r="L2" s="434"/>
      <c r="M2" s="434"/>
      <c r="N2" s="434"/>
    </row>
    <row r="3" spans="2:21" x14ac:dyDescent="0.2">
      <c r="B3" s="434"/>
      <c r="C3" s="434"/>
      <c r="D3" s="434"/>
      <c r="E3" s="434"/>
      <c r="F3" s="434"/>
      <c r="G3" s="434"/>
      <c r="H3" s="434"/>
      <c r="I3" s="434"/>
      <c r="J3" s="434"/>
      <c r="K3" s="434"/>
      <c r="L3" s="434"/>
      <c r="M3" s="434"/>
      <c r="N3" s="434"/>
    </row>
    <row r="4" spans="2:21" x14ac:dyDescent="0.2">
      <c r="B4" s="434" t="s">
        <v>333</v>
      </c>
      <c r="C4" s="434"/>
      <c r="D4" s="434"/>
      <c r="E4" s="434"/>
      <c r="F4" s="434"/>
      <c r="G4" s="434"/>
      <c r="H4" s="434"/>
      <c r="I4" s="434"/>
      <c r="J4" s="434"/>
      <c r="K4" s="434"/>
      <c r="L4" s="434"/>
      <c r="M4" s="434"/>
      <c r="N4" s="434"/>
    </row>
    <row r="6" spans="2:21" x14ac:dyDescent="0.2">
      <c r="B6" s="434" t="s">
        <v>353</v>
      </c>
      <c r="C6" s="434"/>
      <c r="D6" s="434"/>
      <c r="E6" s="434"/>
      <c r="F6" s="434"/>
      <c r="G6" s="434"/>
      <c r="H6" s="434"/>
      <c r="I6" s="434"/>
      <c r="J6" s="434"/>
      <c r="K6" s="434"/>
      <c r="L6" s="434"/>
      <c r="M6" s="434"/>
      <c r="N6" s="434"/>
    </row>
    <row r="7" spans="2:21" x14ac:dyDescent="0.2">
      <c r="B7" s="434"/>
      <c r="C7" s="434"/>
      <c r="D7" s="434"/>
      <c r="E7" s="434"/>
      <c r="F7" s="434"/>
      <c r="G7" s="434"/>
      <c r="H7" s="434"/>
      <c r="I7" s="434"/>
      <c r="J7" s="434"/>
      <c r="K7" s="434"/>
      <c r="L7" s="434"/>
      <c r="M7" s="434"/>
      <c r="N7" s="434"/>
    </row>
    <row r="8" spans="2:21" x14ac:dyDescent="0.2">
      <c r="B8" s="514" t="s">
        <v>354</v>
      </c>
      <c r="C8" s="514"/>
      <c r="D8" s="514"/>
      <c r="E8" s="514"/>
      <c r="F8" s="514"/>
      <c r="G8" s="514"/>
      <c r="H8" s="514"/>
      <c r="I8" s="514"/>
      <c r="J8" s="514"/>
      <c r="K8" s="514"/>
      <c r="L8" s="514"/>
      <c r="M8" s="514"/>
      <c r="N8" s="514"/>
    </row>
    <row r="11" spans="2:21" x14ac:dyDescent="0.2">
      <c r="B11" s="297" t="s">
        <v>257</v>
      </c>
      <c r="C11" s="274" t="s">
        <v>97</v>
      </c>
      <c r="D11" s="511" t="s">
        <v>101</v>
      </c>
      <c r="E11" s="511"/>
      <c r="F11" s="274" t="s">
        <v>205</v>
      </c>
      <c r="G11" s="298" t="s">
        <v>102</v>
      </c>
      <c r="H11" s="3"/>
      <c r="I11" s="3"/>
      <c r="J11" s="3"/>
    </row>
    <row r="12" spans="2:21" x14ac:dyDescent="0.2">
      <c r="B12" s="299"/>
      <c r="C12" s="225" t="s">
        <v>98</v>
      </c>
      <c r="D12" s="42" t="s">
        <v>99</v>
      </c>
      <c r="E12" s="42" t="s">
        <v>100</v>
      </c>
      <c r="F12" s="273"/>
      <c r="G12" s="275" t="s">
        <v>103</v>
      </c>
      <c r="H12" s="3"/>
      <c r="I12" s="3"/>
      <c r="J12" s="3"/>
    </row>
    <row r="13" spans="2:21" x14ac:dyDescent="0.2">
      <c r="B13" s="42">
        <v>1</v>
      </c>
      <c r="C13" s="43" t="s">
        <v>104</v>
      </c>
      <c r="D13" s="42">
        <v>614</v>
      </c>
      <c r="E13" s="42">
        <v>103</v>
      </c>
      <c r="F13" s="42">
        <v>717</v>
      </c>
      <c r="G13" s="309">
        <f t="shared" ref="G13:G18" si="0">+(F13/$F$19)*100</f>
        <v>92.996108949416339</v>
      </c>
      <c r="H13" s="3"/>
      <c r="I13" s="3"/>
      <c r="J13" s="3"/>
      <c r="U13" s="310" t="s">
        <v>204</v>
      </c>
    </row>
    <row r="14" spans="2:21" x14ac:dyDescent="0.2">
      <c r="B14" s="42">
        <v>2</v>
      </c>
      <c r="C14" s="43" t="s">
        <v>105</v>
      </c>
      <c r="D14" s="42"/>
      <c r="E14" s="42">
        <v>28</v>
      </c>
      <c r="F14" s="42">
        <v>28</v>
      </c>
      <c r="G14" s="309">
        <f t="shared" si="0"/>
        <v>3.6316472114137488</v>
      </c>
      <c r="H14" s="3"/>
      <c r="I14" s="3"/>
      <c r="J14" s="3"/>
      <c r="U14" s="310" t="s">
        <v>204</v>
      </c>
    </row>
    <row r="15" spans="2:21" x14ac:dyDescent="0.2">
      <c r="B15" s="42">
        <v>3</v>
      </c>
      <c r="C15" s="43" t="s">
        <v>107</v>
      </c>
      <c r="D15" s="42" t="s">
        <v>204</v>
      </c>
      <c r="E15" s="42">
        <v>7</v>
      </c>
      <c r="F15" s="42">
        <v>7</v>
      </c>
      <c r="G15" s="309">
        <f t="shared" si="0"/>
        <v>0.9079118028534372</v>
      </c>
      <c r="H15" s="3"/>
      <c r="I15" s="3"/>
      <c r="J15" s="3"/>
      <c r="U15" s="310" t="s">
        <v>204</v>
      </c>
    </row>
    <row r="16" spans="2:21" x14ac:dyDescent="0.2">
      <c r="B16" s="42">
        <v>4</v>
      </c>
      <c r="C16" s="43" t="s">
        <v>106</v>
      </c>
      <c r="D16" s="42"/>
      <c r="E16" s="42">
        <v>9</v>
      </c>
      <c r="F16" s="42">
        <v>9</v>
      </c>
      <c r="G16" s="309">
        <f t="shared" si="0"/>
        <v>1.1673151750972763</v>
      </c>
      <c r="H16" s="3"/>
      <c r="I16" s="3"/>
      <c r="J16" s="3"/>
      <c r="U16" s="310" t="s">
        <v>204</v>
      </c>
    </row>
    <row r="17" spans="2:21" x14ac:dyDescent="0.2">
      <c r="B17" s="42">
        <v>5</v>
      </c>
      <c r="C17" s="43" t="s">
        <v>108</v>
      </c>
      <c r="D17" s="42"/>
      <c r="E17" s="42">
        <v>6</v>
      </c>
      <c r="F17" s="42">
        <v>6</v>
      </c>
      <c r="G17" s="309">
        <f t="shared" si="0"/>
        <v>0.77821011673151752</v>
      </c>
      <c r="H17" s="3"/>
      <c r="I17" s="3"/>
      <c r="J17" s="3"/>
      <c r="U17" s="310" t="s">
        <v>204</v>
      </c>
    </row>
    <row r="18" spans="2:21" x14ac:dyDescent="0.2">
      <c r="B18" s="42">
        <v>6</v>
      </c>
      <c r="C18" s="43" t="s">
        <v>109</v>
      </c>
      <c r="D18" s="42"/>
      <c r="E18" s="42">
        <v>4</v>
      </c>
      <c r="F18" s="42">
        <v>4</v>
      </c>
      <c r="G18" s="309">
        <f t="shared" si="0"/>
        <v>0.51880674448767827</v>
      </c>
      <c r="H18" s="3"/>
      <c r="I18" s="3"/>
      <c r="J18" s="3"/>
      <c r="U18" s="310" t="s">
        <v>204</v>
      </c>
    </row>
    <row r="19" spans="2:21" x14ac:dyDescent="0.2">
      <c r="B19" s="512" t="s">
        <v>205</v>
      </c>
      <c r="C19" s="513"/>
      <c r="D19" s="42">
        <f>SUM(D13:D18)</f>
        <v>614</v>
      </c>
      <c r="E19" s="42">
        <f>SUM(E13:E18)</f>
        <v>157</v>
      </c>
      <c r="F19" s="42">
        <f>SUM(F13:F18)</f>
        <v>771</v>
      </c>
      <c r="G19" s="309">
        <f>SUM(G13:G18)</f>
        <v>99.999999999999986</v>
      </c>
      <c r="H19" s="3"/>
      <c r="I19" s="3"/>
      <c r="J19" s="3"/>
    </row>
    <row r="20" spans="2:21" x14ac:dyDescent="0.2">
      <c r="B20" s="90"/>
      <c r="C20" s="3"/>
      <c r="D20" s="90"/>
      <c r="E20" s="90"/>
      <c r="F20" s="90"/>
      <c r="G20" s="90"/>
      <c r="H20" s="3"/>
      <c r="I20" s="3"/>
      <c r="J20" s="3"/>
    </row>
    <row r="21" spans="2:21" x14ac:dyDescent="0.2">
      <c r="B21" s="92" t="s">
        <v>30</v>
      </c>
      <c r="C21" s="3"/>
      <c r="D21" s="90"/>
      <c r="E21" s="90"/>
      <c r="F21" s="90"/>
      <c r="G21" s="90"/>
      <c r="H21" s="3"/>
      <c r="I21" s="3"/>
      <c r="J21" s="3"/>
    </row>
    <row r="22" spans="2:21" x14ac:dyDescent="0.2">
      <c r="B22" s="92" t="s">
        <v>31</v>
      </c>
      <c r="C22" s="6"/>
      <c r="D22" s="3"/>
      <c r="E22" s="3"/>
      <c r="F22" s="3"/>
      <c r="G22" s="3"/>
      <c r="H22" s="3"/>
      <c r="I22" s="3"/>
      <c r="J22" s="3"/>
    </row>
    <row r="23" spans="2:21" x14ac:dyDescent="0.2">
      <c r="B23" s="3" t="s">
        <v>204</v>
      </c>
      <c r="C23" s="3"/>
      <c r="D23" s="3"/>
      <c r="E23" s="3"/>
      <c r="F23" s="3"/>
      <c r="G23" s="3"/>
      <c r="H23" s="3"/>
      <c r="I23" s="3"/>
      <c r="J23" s="3"/>
    </row>
    <row r="24" spans="2:21" x14ac:dyDescent="0.2">
      <c r="B24" s="3"/>
      <c r="C24" s="3"/>
      <c r="D24" s="3"/>
      <c r="E24" s="3"/>
      <c r="F24" s="3"/>
      <c r="G24" s="3"/>
      <c r="H24" s="3"/>
      <c r="I24" s="3"/>
      <c r="J24" s="3"/>
    </row>
    <row r="25" spans="2:21" x14ac:dyDescent="0.2">
      <c r="B25" s="3" t="s">
        <v>204</v>
      </c>
      <c r="C25" s="3"/>
      <c r="D25" s="3"/>
      <c r="E25" s="3"/>
      <c r="F25" s="3"/>
      <c r="G25" s="3"/>
      <c r="H25" s="3"/>
      <c r="I25" s="3"/>
      <c r="J25" s="3"/>
    </row>
    <row r="26" spans="2:21" x14ac:dyDescent="0.2">
      <c r="B26" s="3" t="s">
        <v>110</v>
      </c>
      <c r="C26" s="3"/>
      <c r="D26" s="3"/>
      <c r="E26" s="3"/>
      <c r="F26" s="3"/>
      <c r="G26" s="3"/>
      <c r="H26" s="3"/>
      <c r="I26" s="3"/>
      <c r="J26" s="3"/>
    </row>
    <row r="27" spans="2:21" x14ac:dyDescent="0.2">
      <c r="B27" s="3" t="s">
        <v>111</v>
      </c>
      <c r="C27" s="3"/>
      <c r="D27" s="3"/>
      <c r="E27" s="3"/>
      <c r="F27" s="3"/>
      <c r="G27" s="3"/>
      <c r="H27" s="3"/>
      <c r="I27" s="3"/>
      <c r="J27" s="3"/>
    </row>
    <row r="28" spans="2:21" x14ac:dyDescent="0.2">
      <c r="B28" s="3" t="s">
        <v>112</v>
      </c>
      <c r="C28" s="3"/>
      <c r="D28" s="3"/>
      <c r="E28" s="3"/>
      <c r="F28" s="3"/>
      <c r="G28" s="3"/>
      <c r="H28" s="3"/>
      <c r="I28" s="3"/>
      <c r="J28" s="3"/>
    </row>
    <row r="29" spans="2:21" x14ac:dyDescent="0.2">
      <c r="B29" s="3"/>
      <c r="C29" s="3"/>
      <c r="D29" s="3"/>
      <c r="E29" s="3"/>
      <c r="F29" s="3"/>
      <c r="G29" s="3"/>
      <c r="H29" s="3"/>
      <c r="I29" s="3"/>
      <c r="J29" s="3"/>
    </row>
    <row r="30" spans="2:21" x14ac:dyDescent="0.2">
      <c r="B30" s="3"/>
      <c r="C30" s="3"/>
      <c r="D30" s="3"/>
      <c r="E30" s="3"/>
      <c r="F30" s="3"/>
      <c r="G30" s="3"/>
      <c r="H30" s="3"/>
      <c r="I30" s="3"/>
      <c r="J30" s="3"/>
    </row>
    <row r="31" spans="2:21" x14ac:dyDescent="0.2">
      <c r="B31" s="3"/>
      <c r="C31" s="3"/>
      <c r="D31" s="3"/>
      <c r="E31" s="3"/>
      <c r="F31" s="3"/>
      <c r="G31" s="3"/>
      <c r="H31" s="3"/>
      <c r="I31" s="3"/>
      <c r="J31" s="3"/>
    </row>
    <row r="32" spans="2:21" x14ac:dyDescent="0.2">
      <c r="B32" s="3"/>
      <c r="C32" s="3"/>
      <c r="D32" s="3"/>
      <c r="E32" s="3"/>
      <c r="F32" s="3"/>
      <c r="G32" s="3"/>
      <c r="H32" s="3"/>
      <c r="I32" s="3"/>
      <c r="J32" s="3"/>
    </row>
  </sheetData>
  <mergeCells count="8">
    <mergeCell ref="D11:E11"/>
    <mergeCell ref="B19:C19"/>
    <mergeCell ref="B2:N2"/>
    <mergeCell ref="B3:N3"/>
    <mergeCell ref="B4:N4"/>
    <mergeCell ref="B6:N6"/>
    <mergeCell ref="B7:N7"/>
    <mergeCell ref="B8:N8"/>
  </mergeCells>
  <printOptions horizontalCentered="1" verticalCentered="1"/>
  <pageMargins left="0.75" right="0.75" top="1" bottom="1" header="0" footer="0"/>
  <pageSetup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61"/>
  <sheetViews>
    <sheetView topLeftCell="B1" workbookViewId="0">
      <selection activeCell="Q20" sqref="Q20"/>
    </sheetView>
  </sheetViews>
  <sheetFormatPr baseColWidth="10" defaultRowHeight="12.75" x14ac:dyDescent="0.2"/>
  <cols>
    <col min="1" max="1" width="11.42578125" style="21"/>
    <col min="2" max="2" width="6" style="21" customWidth="1"/>
    <col min="3" max="3" width="28.5703125" style="26" customWidth="1"/>
    <col min="4" max="4" width="6" style="21" customWidth="1"/>
    <col min="5" max="5" width="7.7109375" style="21" customWidth="1"/>
    <col min="6" max="6" width="6.140625" style="21" customWidth="1"/>
    <col min="7" max="7" width="9.85546875" style="21" customWidth="1"/>
    <col min="8" max="8" width="5" style="21" customWidth="1"/>
    <col min="9" max="16384" width="11.42578125" style="21"/>
  </cols>
  <sheetData>
    <row r="1" spans="1:13" x14ac:dyDescent="0.2">
      <c r="B1" s="441" t="s">
        <v>169</v>
      </c>
      <c r="C1" s="441"/>
      <c r="D1" s="441"/>
      <c r="E1" s="441"/>
      <c r="F1" s="441"/>
      <c r="G1" s="441"/>
      <c r="H1" s="441"/>
      <c r="I1" s="441"/>
      <c r="J1" s="441"/>
      <c r="K1" s="441"/>
      <c r="L1" s="441"/>
      <c r="M1" s="441"/>
    </row>
    <row r="2" spans="1:13" x14ac:dyDescent="0.2">
      <c r="B2" s="441"/>
      <c r="C2" s="441"/>
      <c r="D2" s="441"/>
      <c r="E2" s="441"/>
      <c r="F2" s="441"/>
      <c r="G2" s="441"/>
      <c r="H2" s="441"/>
      <c r="I2" s="441"/>
      <c r="J2" s="441"/>
      <c r="K2" s="441"/>
      <c r="L2" s="441"/>
      <c r="M2" s="441"/>
    </row>
    <row r="3" spans="1:13" x14ac:dyDescent="0.2">
      <c r="B3" s="441" t="s">
        <v>410</v>
      </c>
      <c r="C3" s="441"/>
      <c r="D3" s="441"/>
      <c r="E3" s="441"/>
      <c r="F3" s="441"/>
      <c r="G3" s="441"/>
      <c r="H3" s="441"/>
      <c r="I3" s="441"/>
      <c r="J3" s="441"/>
      <c r="K3" s="441"/>
      <c r="L3" s="441"/>
      <c r="M3" s="441"/>
    </row>
    <row r="4" spans="1:13" x14ac:dyDescent="0.2">
      <c r="B4" s="19"/>
      <c r="C4" s="19"/>
      <c r="D4" s="20"/>
      <c r="E4" s="20"/>
      <c r="F4" s="20"/>
      <c r="G4" s="20"/>
      <c r="H4" s="20"/>
      <c r="I4" s="20"/>
      <c r="J4" s="20"/>
      <c r="K4" s="20"/>
    </row>
    <row r="5" spans="1:13" x14ac:dyDescent="0.2">
      <c r="B5" s="69" t="s">
        <v>462</v>
      </c>
      <c r="C5" s="69"/>
      <c r="D5" s="69"/>
      <c r="E5" s="69"/>
      <c r="F5" s="69"/>
      <c r="G5" s="69"/>
      <c r="H5" s="69"/>
      <c r="I5" s="69"/>
      <c r="J5" s="69"/>
      <c r="K5" s="69"/>
      <c r="L5" s="104"/>
      <c r="M5" s="105"/>
    </row>
    <row r="6" spans="1:13" x14ac:dyDescent="0.2">
      <c r="B6" s="71" t="s">
        <v>72</v>
      </c>
      <c r="C6" s="24"/>
      <c r="D6" s="24"/>
      <c r="E6" s="24"/>
      <c r="F6" s="24"/>
      <c r="G6" s="24"/>
      <c r="H6" s="24"/>
      <c r="I6" s="24"/>
      <c r="J6" s="24"/>
      <c r="K6" s="24"/>
      <c r="L6" s="63"/>
    </row>
    <row r="7" spans="1:13" x14ac:dyDescent="0.2">
      <c r="B7" s="413" t="s">
        <v>378</v>
      </c>
      <c r="C7" s="414"/>
    </row>
    <row r="8" spans="1:13" ht="22.5" customHeight="1" x14ac:dyDescent="0.2">
      <c r="A8" s="411" t="s">
        <v>380</v>
      </c>
      <c r="B8" s="103" t="s">
        <v>381</v>
      </c>
      <c r="C8" s="451" t="s">
        <v>207</v>
      </c>
      <c r="D8" s="452"/>
      <c r="E8" s="27" t="s">
        <v>217</v>
      </c>
      <c r="F8" s="27" t="s">
        <v>273</v>
      </c>
      <c r="G8" s="103" t="s">
        <v>218</v>
      </c>
    </row>
    <row r="9" spans="1:13" x14ac:dyDescent="0.2">
      <c r="A9" s="412"/>
      <c r="B9" s="106">
        <v>1</v>
      </c>
      <c r="C9" s="448" t="s">
        <v>390</v>
      </c>
      <c r="D9" s="448"/>
      <c r="E9" s="18">
        <v>707</v>
      </c>
      <c r="F9" s="29">
        <f>(E9*100)/$E$19</f>
        <v>12.562189054726367</v>
      </c>
      <c r="G9" s="30">
        <v>27.9</v>
      </c>
      <c r="H9" s="21" t="s">
        <v>204</v>
      </c>
    </row>
    <row r="10" spans="1:13" x14ac:dyDescent="0.2">
      <c r="A10" s="412"/>
      <c r="B10" s="106">
        <v>2</v>
      </c>
      <c r="C10" s="448" t="s">
        <v>392</v>
      </c>
      <c r="D10" s="448"/>
      <c r="E10" s="18">
        <v>281</v>
      </c>
      <c r="F10" s="29">
        <f t="shared" ref="F10:F19" si="0">(E10*100)/$E$19</f>
        <v>4.9928926794598434</v>
      </c>
      <c r="G10" s="30">
        <f>(G9+F10)</f>
        <v>32.892892679459841</v>
      </c>
    </row>
    <row r="11" spans="1:13" ht="12.75" customHeight="1" x14ac:dyDescent="0.2">
      <c r="A11" s="412"/>
      <c r="B11" s="106">
        <v>3</v>
      </c>
      <c r="C11" s="449" t="s">
        <v>458</v>
      </c>
      <c r="D11" s="450"/>
      <c r="E11" s="18">
        <v>296</v>
      </c>
      <c r="F11" s="29">
        <f t="shared" si="0"/>
        <v>5.2594171997157071</v>
      </c>
      <c r="G11" s="30">
        <f t="shared" ref="G11:G18" si="1">(G10+F11)</f>
        <v>38.152309879175547</v>
      </c>
    </row>
    <row r="12" spans="1:13" x14ac:dyDescent="0.2">
      <c r="A12" s="412"/>
      <c r="B12" s="106">
        <v>4</v>
      </c>
      <c r="C12" s="449" t="s">
        <v>457</v>
      </c>
      <c r="D12" s="450"/>
      <c r="E12" s="18">
        <v>1281</v>
      </c>
      <c r="F12" s="29">
        <f t="shared" si="0"/>
        <v>22.761194029850746</v>
      </c>
      <c r="G12" s="30">
        <f t="shared" si="1"/>
        <v>60.913503909026289</v>
      </c>
    </row>
    <row r="13" spans="1:13" x14ac:dyDescent="0.2">
      <c r="A13" s="412"/>
      <c r="B13" s="106">
        <v>5</v>
      </c>
      <c r="C13" s="448" t="s">
        <v>339</v>
      </c>
      <c r="D13" s="448"/>
      <c r="E13" s="18">
        <v>694</v>
      </c>
      <c r="F13" s="29">
        <f t="shared" si="0"/>
        <v>12.331201137171286</v>
      </c>
      <c r="G13" s="30">
        <f t="shared" si="1"/>
        <v>73.244705046197581</v>
      </c>
    </row>
    <row r="14" spans="1:13" x14ac:dyDescent="0.2">
      <c r="A14" s="412"/>
      <c r="B14" s="106">
        <v>6</v>
      </c>
      <c r="C14" s="448" t="s">
        <v>393</v>
      </c>
      <c r="D14" s="448"/>
      <c r="E14" s="18">
        <v>952</v>
      </c>
      <c r="F14" s="29">
        <f t="shared" si="0"/>
        <v>16.915422885572138</v>
      </c>
      <c r="G14" s="30">
        <f t="shared" si="1"/>
        <v>90.160127931769722</v>
      </c>
    </row>
    <row r="15" spans="1:13" x14ac:dyDescent="0.2">
      <c r="A15" s="412"/>
      <c r="B15" s="106">
        <v>7</v>
      </c>
      <c r="C15" s="448" t="s">
        <v>394</v>
      </c>
      <c r="D15" s="448"/>
      <c r="E15" s="18">
        <v>354</v>
      </c>
      <c r="F15" s="29">
        <f t="shared" si="0"/>
        <v>6.2899786780383797</v>
      </c>
      <c r="G15" s="30">
        <f t="shared" si="1"/>
        <v>96.450106609808103</v>
      </c>
    </row>
    <row r="16" spans="1:13" x14ac:dyDescent="0.2">
      <c r="A16" s="412"/>
      <c r="B16" s="106">
        <v>8</v>
      </c>
      <c r="C16" s="448" t="s">
        <v>395</v>
      </c>
      <c r="D16" s="448"/>
      <c r="E16" s="18">
        <v>49</v>
      </c>
      <c r="F16" s="29">
        <f t="shared" si="0"/>
        <v>0.87064676616915426</v>
      </c>
      <c r="G16" s="30">
        <f t="shared" si="1"/>
        <v>97.320753375977262</v>
      </c>
    </row>
    <row r="17" spans="1:81" ht="12.75" customHeight="1" x14ac:dyDescent="0.2">
      <c r="A17" s="412"/>
      <c r="B17" s="106">
        <v>9</v>
      </c>
      <c r="C17" s="448" t="s">
        <v>391</v>
      </c>
      <c r="D17" s="448"/>
      <c r="E17" s="18">
        <v>705</v>
      </c>
      <c r="F17" s="29">
        <f t="shared" si="0"/>
        <v>12.526652452025587</v>
      </c>
      <c r="G17" s="30">
        <f t="shared" si="1"/>
        <v>109.84740582800285</v>
      </c>
    </row>
    <row r="18" spans="1:81" x14ac:dyDescent="0.2">
      <c r="A18" s="412"/>
      <c r="B18" s="106">
        <v>10</v>
      </c>
      <c r="C18" s="449" t="s">
        <v>459</v>
      </c>
      <c r="D18" s="450"/>
      <c r="E18" s="18">
        <v>309</v>
      </c>
      <c r="F18" s="29">
        <f t="shared" si="0"/>
        <v>5.4904051172707886</v>
      </c>
      <c r="G18" s="30">
        <f t="shared" si="1"/>
        <v>115.33781094527363</v>
      </c>
    </row>
    <row r="19" spans="1:81" ht="12.75" customHeight="1" x14ac:dyDescent="0.2">
      <c r="B19" s="445" t="s">
        <v>205</v>
      </c>
      <c r="C19" s="446"/>
      <c r="D19" s="447"/>
      <c r="E19" s="18">
        <f>SUM(E9:E18)</f>
        <v>5628</v>
      </c>
      <c r="F19" s="29">
        <f t="shared" si="0"/>
        <v>100</v>
      </c>
      <c r="G19" s="261"/>
    </row>
    <row r="20" spans="1:81" x14ac:dyDescent="0.2">
      <c r="B20" s="444" t="s">
        <v>337</v>
      </c>
      <c r="C20" s="444"/>
      <c r="D20" s="444"/>
      <c r="E20" s="444"/>
      <c r="F20" s="444"/>
      <c r="G20" s="444"/>
      <c r="H20" s="444"/>
      <c r="I20" s="444"/>
      <c r="J20" s="444"/>
      <c r="K20" s="444"/>
    </row>
    <row r="21" spans="1:81" x14ac:dyDescent="0.2">
      <c r="B21" s="32" t="s">
        <v>338</v>
      </c>
      <c r="C21" s="33" t="s">
        <v>407</v>
      </c>
    </row>
    <row r="22" spans="1:81" x14ac:dyDescent="0.2">
      <c r="B22" s="34"/>
      <c r="C22" s="35"/>
    </row>
    <row r="23" spans="1:81" x14ac:dyDescent="0.2">
      <c r="B23" s="204" t="s">
        <v>408</v>
      </c>
      <c r="C23" s="354"/>
      <c r="D23" s="204"/>
      <c r="E23" s="204"/>
      <c r="F23" s="20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row>
    <row r="24" spans="1:81" x14ac:dyDescent="0.2">
      <c r="B24" s="204"/>
      <c r="C24" s="354"/>
      <c r="D24" s="204"/>
      <c r="E24" s="204"/>
      <c r="F24" s="20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row>
    <row r="25" spans="1:81" x14ac:dyDescent="0.2">
      <c r="B25" s="204"/>
      <c r="C25" s="354"/>
      <c r="D25" s="204"/>
      <c r="E25" s="204"/>
      <c r="F25" s="20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row>
    <row r="26" spans="1:81" x14ac:dyDescent="0.2">
      <c r="B26" s="204"/>
      <c r="C26" s="354"/>
      <c r="D26" s="204"/>
      <c r="E26" s="204"/>
      <c r="F26" s="20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row>
    <row r="27" spans="1:81" x14ac:dyDescent="0.2">
      <c r="B27" s="204"/>
      <c r="C27" s="354"/>
      <c r="D27" s="204"/>
      <c r="E27" s="204"/>
      <c r="F27" s="20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row>
    <row r="28" spans="1:81" x14ac:dyDescent="0.2">
      <c r="B28" s="413" t="s">
        <v>379</v>
      </c>
      <c r="C28" s="415"/>
      <c r="D28" s="204"/>
      <c r="E28" s="204"/>
      <c r="F28" s="204"/>
      <c r="G28" s="34"/>
      <c r="H28" s="34"/>
      <c r="I28" s="34"/>
      <c r="J28" s="34"/>
      <c r="K28" s="34"/>
      <c r="L28" s="34"/>
      <c r="M28" s="34"/>
      <c r="N28" s="34"/>
    </row>
    <row r="29" spans="1:81" ht="24.75" x14ac:dyDescent="0.2">
      <c r="A29" s="411" t="s">
        <v>380</v>
      </c>
      <c r="B29" s="103" t="s">
        <v>216</v>
      </c>
      <c r="C29" s="451" t="s">
        <v>207</v>
      </c>
      <c r="D29" s="452"/>
      <c r="E29" s="27" t="s">
        <v>217</v>
      </c>
      <c r="F29" s="27" t="s">
        <v>273</v>
      </c>
      <c r="G29" s="103" t="s">
        <v>218</v>
      </c>
      <c r="H29" s="34"/>
      <c r="I29" s="34"/>
      <c r="J29" s="34"/>
      <c r="K29" s="34"/>
      <c r="L29" s="34"/>
      <c r="M29" s="34"/>
      <c r="N29" s="34"/>
    </row>
    <row r="30" spans="1:81" x14ac:dyDescent="0.2">
      <c r="A30" s="412"/>
      <c r="B30" s="28">
        <v>1</v>
      </c>
      <c r="C30" s="453"/>
      <c r="D30" s="454"/>
      <c r="E30" s="18"/>
      <c r="F30" s="29">
        <f>(E30*100)/$E$19</f>
        <v>0</v>
      </c>
      <c r="G30" s="30"/>
      <c r="H30" s="34"/>
      <c r="I30" s="34"/>
      <c r="J30" s="34"/>
      <c r="K30" s="34"/>
      <c r="L30" s="34"/>
      <c r="M30" s="34"/>
      <c r="N30" s="34"/>
    </row>
    <row r="31" spans="1:81" x14ac:dyDescent="0.2">
      <c r="A31" s="412"/>
      <c r="B31" s="28">
        <v>2</v>
      </c>
      <c r="C31" s="453"/>
      <c r="D31" s="454"/>
      <c r="E31" s="18"/>
      <c r="F31" s="29">
        <f t="shared" ref="F31:F40" si="2">(E31*100)/$E$19</f>
        <v>0</v>
      </c>
      <c r="G31" s="30"/>
    </row>
    <row r="32" spans="1:81" x14ac:dyDescent="0.2">
      <c r="A32" s="412"/>
      <c r="B32" s="28">
        <v>3</v>
      </c>
      <c r="C32" s="453"/>
      <c r="D32" s="455"/>
      <c r="E32" s="18"/>
      <c r="F32" s="29">
        <f t="shared" si="2"/>
        <v>0</v>
      </c>
      <c r="G32" s="30"/>
    </row>
    <row r="33" spans="1:7" x14ac:dyDescent="0.2">
      <c r="A33" s="412"/>
      <c r="B33" s="28">
        <v>4</v>
      </c>
      <c r="C33" s="456"/>
      <c r="D33" s="457"/>
      <c r="E33" s="18"/>
      <c r="F33" s="29">
        <f t="shared" si="2"/>
        <v>0</v>
      </c>
      <c r="G33" s="30"/>
    </row>
    <row r="34" spans="1:7" x14ac:dyDescent="0.2">
      <c r="A34" s="412"/>
      <c r="B34" s="28">
        <v>5</v>
      </c>
      <c r="C34" s="458"/>
      <c r="D34" s="459"/>
      <c r="E34" s="18"/>
      <c r="F34" s="29">
        <f t="shared" si="2"/>
        <v>0</v>
      </c>
      <c r="G34" s="30"/>
    </row>
    <row r="35" spans="1:7" x14ac:dyDescent="0.2">
      <c r="A35" s="412"/>
      <c r="B35" s="28">
        <v>6</v>
      </c>
      <c r="C35" s="456"/>
      <c r="D35" s="457"/>
      <c r="E35" s="18"/>
      <c r="F35" s="29">
        <f t="shared" si="2"/>
        <v>0</v>
      </c>
      <c r="G35" s="30"/>
    </row>
    <row r="36" spans="1:7" x14ac:dyDescent="0.2">
      <c r="A36" s="412"/>
      <c r="B36" s="28">
        <v>7</v>
      </c>
      <c r="C36" s="456"/>
      <c r="D36" s="457"/>
      <c r="E36" s="18"/>
      <c r="F36" s="29">
        <f t="shared" si="2"/>
        <v>0</v>
      </c>
      <c r="G36" s="30"/>
    </row>
    <row r="37" spans="1:7" x14ac:dyDescent="0.2">
      <c r="A37" s="412"/>
      <c r="B37" s="28">
        <v>8</v>
      </c>
      <c r="C37" s="456"/>
      <c r="D37" s="457"/>
      <c r="E37" s="18"/>
      <c r="F37" s="29">
        <f t="shared" si="2"/>
        <v>0</v>
      </c>
      <c r="G37" s="30"/>
    </row>
    <row r="38" spans="1:7" x14ac:dyDescent="0.2">
      <c r="A38" s="412"/>
      <c r="B38" s="106">
        <v>9</v>
      </c>
      <c r="C38" s="456"/>
      <c r="D38" s="457"/>
      <c r="E38" s="18"/>
      <c r="F38" s="29">
        <f t="shared" si="2"/>
        <v>0</v>
      </c>
      <c r="G38" s="30"/>
    </row>
    <row r="39" spans="1:7" x14ac:dyDescent="0.2">
      <c r="A39" s="412"/>
      <c r="B39" s="28">
        <v>10</v>
      </c>
      <c r="C39" s="456"/>
      <c r="D39" s="457"/>
      <c r="E39" s="18"/>
      <c r="F39" s="29">
        <f t="shared" si="2"/>
        <v>0</v>
      </c>
      <c r="G39" s="30"/>
    </row>
    <row r="40" spans="1:7" x14ac:dyDescent="0.2">
      <c r="B40" s="445" t="s">
        <v>205</v>
      </c>
      <c r="C40" s="446"/>
      <c r="D40" s="447"/>
      <c r="E40" s="18">
        <f>SUM(E30:E39)</f>
        <v>0</v>
      </c>
      <c r="F40" s="29">
        <f t="shared" si="2"/>
        <v>0</v>
      </c>
      <c r="G40" s="261"/>
    </row>
    <row r="43" spans="1:7" x14ac:dyDescent="0.2">
      <c r="B43" s="413" t="s">
        <v>382</v>
      </c>
      <c r="C43" s="415"/>
      <c r="D43" s="204"/>
      <c r="E43" s="204"/>
      <c r="F43" s="204"/>
      <c r="G43" s="34"/>
    </row>
    <row r="44" spans="1:7" ht="24.75" x14ac:dyDescent="0.2">
      <c r="A44" s="411" t="s">
        <v>380</v>
      </c>
      <c r="B44" s="103" t="s">
        <v>216</v>
      </c>
      <c r="C44" s="451" t="s">
        <v>207</v>
      </c>
      <c r="D44" s="452"/>
      <c r="E44" s="27" t="s">
        <v>217</v>
      </c>
      <c r="F44" s="27" t="s">
        <v>273</v>
      </c>
      <c r="G44" s="103" t="s">
        <v>218</v>
      </c>
    </row>
    <row r="45" spans="1:7" x14ac:dyDescent="0.2">
      <c r="A45" s="412"/>
      <c r="B45" s="28">
        <v>1</v>
      </c>
      <c r="C45" s="453"/>
      <c r="D45" s="454"/>
      <c r="E45" s="18"/>
      <c r="F45" s="29">
        <f>(E45*100)/$E$19</f>
        <v>0</v>
      </c>
      <c r="G45" s="30"/>
    </row>
    <row r="46" spans="1:7" x14ac:dyDescent="0.2">
      <c r="A46" s="412"/>
      <c r="B46" s="28">
        <v>2</v>
      </c>
      <c r="C46" s="453"/>
      <c r="D46" s="454"/>
      <c r="E46" s="18"/>
      <c r="F46" s="29">
        <f t="shared" ref="F46:F55" si="3">(E46*100)/$E$19</f>
        <v>0</v>
      </c>
      <c r="G46" s="30"/>
    </row>
    <row r="47" spans="1:7" x14ac:dyDescent="0.2">
      <c r="A47" s="412"/>
      <c r="B47" s="28">
        <v>3</v>
      </c>
      <c r="C47" s="453"/>
      <c r="D47" s="455"/>
      <c r="E47" s="18"/>
      <c r="F47" s="29">
        <f t="shared" si="3"/>
        <v>0</v>
      </c>
      <c r="G47" s="30"/>
    </row>
    <row r="48" spans="1:7" x14ac:dyDescent="0.2">
      <c r="A48" s="412"/>
      <c r="B48" s="28">
        <v>4</v>
      </c>
      <c r="C48" s="456"/>
      <c r="D48" s="457"/>
      <c r="E48" s="18"/>
      <c r="F48" s="29">
        <f t="shared" si="3"/>
        <v>0</v>
      </c>
      <c r="G48" s="30"/>
    </row>
    <row r="49" spans="1:7" x14ac:dyDescent="0.2">
      <c r="A49" s="412"/>
      <c r="B49" s="28">
        <v>5</v>
      </c>
      <c r="C49" s="458"/>
      <c r="D49" s="459"/>
      <c r="E49" s="18"/>
      <c r="F49" s="29">
        <f t="shared" si="3"/>
        <v>0</v>
      </c>
      <c r="G49" s="30"/>
    </row>
    <row r="50" spans="1:7" x14ac:dyDescent="0.2">
      <c r="A50" s="412"/>
      <c r="B50" s="28">
        <v>6</v>
      </c>
      <c r="C50" s="456"/>
      <c r="D50" s="457"/>
      <c r="E50" s="18"/>
      <c r="F50" s="29">
        <f t="shared" si="3"/>
        <v>0</v>
      </c>
      <c r="G50" s="30"/>
    </row>
    <row r="51" spans="1:7" x14ac:dyDescent="0.2">
      <c r="A51" s="412"/>
      <c r="B51" s="28">
        <v>7</v>
      </c>
      <c r="C51" s="456"/>
      <c r="D51" s="457"/>
      <c r="E51" s="18"/>
      <c r="F51" s="29">
        <f t="shared" si="3"/>
        <v>0</v>
      </c>
      <c r="G51" s="30"/>
    </row>
    <row r="52" spans="1:7" x14ac:dyDescent="0.2">
      <c r="A52" s="412"/>
      <c r="B52" s="28">
        <v>8</v>
      </c>
      <c r="C52" s="456"/>
      <c r="D52" s="457"/>
      <c r="E52" s="18"/>
      <c r="F52" s="29">
        <f t="shared" si="3"/>
        <v>0</v>
      </c>
      <c r="G52" s="30"/>
    </row>
    <row r="53" spans="1:7" x14ac:dyDescent="0.2">
      <c r="A53" s="412"/>
      <c r="B53" s="106">
        <v>9</v>
      </c>
      <c r="C53" s="456"/>
      <c r="D53" s="457"/>
      <c r="E53" s="18"/>
      <c r="F53" s="29">
        <f t="shared" si="3"/>
        <v>0</v>
      </c>
      <c r="G53" s="30"/>
    </row>
    <row r="54" spans="1:7" x14ac:dyDescent="0.2">
      <c r="A54" s="412"/>
      <c r="B54" s="28">
        <v>10</v>
      </c>
      <c r="C54" s="456"/>
      <c r="D54" s="457"/>
      <c r="E54" s="18"/>
      <c r="F54" s="29">
        <f t="shared" si="3"/>
        <v>0</v>
      </c>
      <c r="G54" s="30"/>
    </row>
    <row r="55" spans="1:7" x14ac:dyDescent="0.2">
      <c r="B55" s="445" t="s">
        <v>205</v>
      </c>
      <c r="C55" s="446"/>
      <c r="D55" s="447"/>
      <c r="E55" s="18">
        <f>SUM(E45:E54)</f>
        <v>0</v>
      </c>
      <c r="F55" s="29">
        <f t="shared" si="3"/>
        <v>0</v>
      </c>
      <c r="G55" s="261"/>
    </row>
    <row r="61" spans="1:7" x14ac:dyDescent="0.2">
      <c r="B61" s="105" t="s">
        <v>398</v>
      </c>
      <c r="C61" s="19" t="s">
        <v>399</v>
      </c>
    </row>
  </sheetData>
  <mergeCells count="40">
    <mergeCell ref="B55:D55"/>
    <mergeCell ref="C44:D44"/>
    <mergeCell ref="C45:D45"/>
    <mergeCell ref="C46:D46"/>
    <mergeCell ref="C47:D47"/>
    <mergeCell ref="C48:D48"/>
    <mergeCell ref="C49:D49"/>
    <mergeCell ref="C50:D50"/>
    <mergeCell ref="C51:D51"/>
    <mergeCell ref="C52:D52"/>
    <mergeCell ref="C53:D53"/>
    <mergeCell ref="C54:D54"/>
    <mergeCell ref="B40:D40"/>
    <mergeCell ref="C29:D29"/>
    <mergeCell ref="C30:D30"/>
    <mergeCell ref="C31:D31"/>
    <mergeCell ref="C32:D32"/>
    <mergeCell ref="C33:D33"/>
    <mergeCell ref="C34:D34"/>
    <mergeCell ref="C35:D35"/>
    <mergeCell ref="C36:D36"/>
    <mergeCell ref="C37:D37"/>
    <mergeCell ref="C38:D38"/>
    <mergeCell ref="C39:D39"/>
    <mergeCell ref="C8:D8"/>
    <mergeCell ref="C9:D9"/>
    <mergeCell ref="B1:M1"/>
    <mergeCell ref="B2:M2"/>
    <mergeCell ref="B3:M3"/>
    <mergeCell ref="C12:D12"/>
    <mergeCell ref="C11:D11"/>
    <mergeCell ref="C18:D18"/>
    <mergeCell ref="C10:D10"/>
    <mergeCell ref="C17:D17"/>
    <mergeCell ref="C13:D13"/>
    <mergeCell ref="B20:K20"/>
    <mergeCell ref="B19:D19"/>
    <mergeCell ref="C16:D16"/>
    <mergeCell ref="C14:D14"/>
    <mergeCell ref="C15:D15"/>
  </mergeCells>
  <printOptions horizontalCentered="1" verticalCentered="1"/>
  <pageMargins left="0.68" right="0.75" top="1" bottom="1" header="0" footer="0"/>
  <pageSetup scale="9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C14" sqref="C14"/>
    </sheetView>
  </sheetViews>
  <sheetFormatPr baseColWidth="10" defaultRowHeight="12.75" x14ac:dyDescent="0.2"/>
  <cols>
    <col min="1" max="1" width="7.28515625" style="21" customWidth="1"/>
    <col min="2" max="2" width="53" style="26" customWidth="1"/>
    <col min="3" max="3" width="7.7109375" style="21" customWidth="1"/>
    <col min="4" max="4" width="6.5703125" style="21" customWidth="1"/>
    <col min="5" max="5" width="10" style="21" customWidth="1"/>
    <col min="6" max="6" width="5" style="21" customWidth="1"/>
    <col min="7" max="16384" width="11.42578125" style="21"/>
  </cols>
  <sheetData>
    <row r="1" spans="1:15" x14ac:dyDescent="0.2">
      <c r="A1" s="441" t="s">
        <v>157</v>
      </c>
      <c r="B1" s="441"/>
      <c r="C1" s="441"/>
      <c r="D1" s="441"/>
      <c r="E1" s="441"/>
      <c r="F1" s="441"/>
      <c r="G1" s="441"/>
      <c r="H1" s="441"/>
      <c r="I1" s="441"/>
      <c r="J1" s="441"/>
      <c r="K1" s="441"/>
      <c r="L1" s="441"/>
      <c r="M1" s="441"/>
      <c r="N1" s="441"/>
      <c r="O1" s="441"/>
    </row>
    <row r="2" spans="1:15" x14ac:dyDescent="0.2">
      <c r="A2" s="441"/>
      <c r="B2" s="441"/>
      <c r="C2" s="441"/>
      <c r="D2" s="441"/>
      <c r="E2" s="441"/>
      <c r="F2" s="441"/>
      <c r="G2" s="441"/>
      <c r="H2" s="441"/>
      <c r="I2" s="441"/>
      <c r="J2" s="441"/>
      <c r="K2" s="441"/>
      <c r="L2" s="441"/>
      <c r="M2" s="441"/>
      <c r="N2" s="441"/>
      <c r="O2" s="441"/>
    </row>
    <row r="3" spans="1:15" x14ac:dyDescent="0.2">
      <c r="A3" s="441" t="s">
        <v>389</v>
      </c>
      <c r="B3" s="441"/>
      <c r="C3" s="441"/>
      <c r="D3" s="441"/>
      <c r="E3" s="441"/>
      <c r="F3" s="441"/>
      <c r="G3" s="441"/>
      <c r="H3" s="441"/>
      <c r="I3" s="441"/>
      <c r="J3" s="441"/>
      <c r="K3" s="441"/>
      <c r="L3" s="441"/>
      <c r="M3" s="403"/>
      <c r="N3" s="403"/>
      <c r="O3" s="403"/>
    </row>
    <row r="4" spans="1:15" x14ac:dyDescent="0.2">
      <c r="A4" s="24"/>
      <c r="B4" s="24"/>
      <c r="C4" s="24"/>
      <c r="D4" s="24"/>
      <c r="E4" s="24"/>
      <c r="F4" s="24"/>
      <c r="G4" s="24"/>
      <c r="H4" s="24"/>
      <c r="I4" s="24"/>
      <c r="J4" s="24"/>
      <c r="K4" s="24"/>
      <c r="L4" s="24"/>
      <c r="M4" s="105"/>
      <c r="N4" s="105"/>
      <c r="O4" s="105"/>
    </row>
    <row r="5" spans="1:15" x14ac:dyDescent="0.2">
      <c r="A5" s="462" t="s">
        <v>18</v>
      </c>
      <c r="B5" s="462"/>
      <c r="C5" s="462"/>
      <c r="D5" s="462"/>
      <c r="E5" s="462"/>
      <c r="F5" s="462"/>
      <c r="G5" s="462"/>
      <c r="H5" s="462"/>
      <c r="I5" s="462"/>
      <c r="J5" s="462"/>
      <c r="K5" s="462"/>
      <c r="L5" s="462"/>
      <c r="M5" s="462"/>
      <c r="N5" s="462"/>
      <c r="O5" s="462"/>
    </row>
    <row r="6" spans="1:15" x14ac:dyDescent="0.2">
      <c r="A6" s="71" t="s">
        <v>73</v>
      </c>
      <c r="B6" s="24"/>
      <c r="C6" s="24"/>
      <c r="D6" s="24"/>
      <c r="E6" s="24"/>
      <c r="F6" s="24"/>
      <c r="G6" s="24"/>
      <c r="H6" s="24"/>
      <c r="I6" s="24"/>
      <c r="J6" s="24"/>
      <c r="K6" s="24"/>
      <c r="L6" s="24"/>
    </row>
    <row r="8" spans="1:15" ht="24.75" x14ac:dyDescent="0.2">
      <c r="A8" s="103" t="s">
        <v>216</v>
      </c>
      <c r="B8" s="66" t="s">
        <v>207</v>
      </c>
      <c r="C8" s="27" t="s">
        <v>217</v>
      </c>
      <c r="D8" s="27" t="s">
        <v>273</v>
      </c>
      <c r="E8" s="103" t="s">
        <v>218</v>
      </c>
    </row>
    <row r="9" spans="1:15" x14ac:dyDescent="0.2">
      <c r="A9" s="28">
        <v>1</v>
      </c>
      <c r="B9" s="94" t="s">
        <v>392</v>
      </c>
      <c r="C9" s="421">
        <v>21</v>
      </c>
      <c r="D9" s="29">
        <f>(C9*100)/$C$15</f>
        <v>3.7366548042704628</v>
      </c>
      <c r="E9" s="213">
        <v>16.100000000000001</v>
      </c>
    </row>
    <row r="10" spans="1:15" ht="12.75" customHeight="1" x14ac:dyDescent="0.2">
      <c r="A10" s="28">
        <v>2</v>
      </c>
      <c r="B10" s="422" t="s">
        <v>391</v>
      </c>
      <c r="C10" s="421">
        <v>109</v>
      </c>
      <c r="D10" s="29">
        <f t="shared" ref="D10:D15" si="0">(C10*100)/$C$15</f>
        <v>19.395017793594306</v>
      </c>
      <c r="E10" s="213">
        <f>(E9+D10)</f>
        <v>35.495017793594307</v>
      </c>
    </row>
    <row r="11" spans="1:15" ht="12.75" customHeight="1" x14ac:dyDescent="0.2">
      <c r="A11" s="28">
        <v>3</v>
      </c>
      <c r="B11" s="422" t="s">
        <v>393</v>
      </c>
      <c r="C11" s="421">
        <v>308</v>
      </c>
      <c r="D11" s="29">
        <f t="shared" si="0"/>
        <v>54.804270462633454</v>
      </c>
      <c r="E11" s="213">
        <f>(E10+D11)</f>
        <v>90.299288256227754</v>
      </c>
    </row>
    <row r="12" spans="1:15" x14ac:dyDescent="0.2">
      <c r="A12" s="28">
        <v>4</v>
      </c>
      <c r="B12" s="422" t="s">
        <v>396</v>
      </c>
      <c r="C12" s="421">
        <v>115</v>
      </c>
      <c r="D12" s="29">
        <f t="shared" si="0"/>
        <v>20.462633451957295</v>
      </c>
      <c r="E12" s="213">
        <f>(E11+D12)</f>
        <v>110.76192170818504</v>
      </c>
    </row>
    <row r="13" spans="1:15" ht="12.75" customHeight="1" x14ac:dyDescent="0.2">
      <c r="A13" s="28">
        <v>5</v>
      </c>
      <c r="B13" s="422" t="s">
        <v>395</v>
      </c>
      <c r="C13" s="421">
        <v>9</v>
      </c>
      <c r="D13" s="29">
        <f t="shared" si="0"/>
        <v>1.6014234875444839</v>
      </c>
      <c r="E13" s="213">
        <f>(E12+D13)</f>
        <v>112.36334519572952</v>
      </c>
    </row>
    <row r="14" spans="1:15" ht="12.75" customHeight="1" x14ac:dyDescent="0.2">
      <c r="A14" s="460" t="s">
        <v>122</v>
      </c>
      <c r="B14" s="461"/>
      <c r="C14" s="430"/>
      <c r="D14" s="29">
        <f t="shared" si="0"/>
        <v>0</v>
      </c>
      <c r="E14" s="213">
        <f>(E13+D14)</f>
        <v>112.36334519572952</v>
      </c>
    </row>
    <row r="15" spans="1:15" ht="12.75" customHeight="1" x14ac:dyDescent="0.2">
      <c r="A15" s="460" t="s">
        <v>205</v>
      </c>
      <c r="B15" s="461"/>
      <c r="C15" s="208">
        <f>SUM(C9:C14)</f>
        <v>562</v>
      </c>
      <c r="D15" s="29">
        <f t="shared" si="0"/>
        <v>100</v>
      </c>
      <c r="E15" s="260"/>
    </row>
    <row r="16" spans="1:15" x14ac:dyDescent="0.2">
      <c r="A16" s="444" t="s">
        <v>337</v>
      </c>
      <c r="B16" s="444"/>
      <c r="C16" s="444"/>
      <c r="D16" s="444"/>
      <c r="E16" s="444"/>
      <c r="F16" s="444"/>
      <c r="G16" s="444"/>
      <c r="H16" s="444"/>
      <c r="I16" s="444"/>
      <c r="J16" s="444"/>
    </row>
    <row r="17" spans="1:13" x14ac:dyDescent="0.2">
      <c r="A17" s="32" t="s">
        <v>374</v>
      </c>
      <c r="B17" s="78"/>
    </row>
    <row r="18" spans="1:13" x14ac:dyDescent="0.2">
      <c r="A18" s="34"/>
    </row>
    <row r="19" spans="1:13" x14ac:dyDescent="0.2">
      <c r="A19" s="34" t="s">
        <v>369</v>
      </c>
      <c r="B19" s="35"/>
      <c r="C19" s="34" t="s">
        <v>411</v>
      </c>
      <c r="D19" s="34"/>
      <c r="E19" s="34"/>
      <c r="F19" s="34"/>
      <c r="G19" s="34"/>
      <c r="H19" s="34"/>
      <c r="I19" s="34"/>
      <c r="J19" s="34"/>
      <c r="K19" s="34"/>
      <c r="L19" s="34"/>
      <c r="M19" s="34"/>
    </row>
    <row r="20" spans="1:13" x14ac:dyDescent="0.2">
      <c r="A20" s="34"/>
      <c r="B20" s="35"/>
      <c r="C20" s="34"/>
      <c r="D20" s="34"/>
      <c r="E20" s="34"/>
      <c r="F20" s="34"/>
      <c r="G20" s="34"/>
      <c r="H20" s="34"/>
      <c r="I20" s="34"/>
      <c r="J20" s="34"/>
      <c r="K20" s="34"/>
      <c r="L20" s="34"/>
      <c r="M20" s="34"/>
    </row>
    <row r="21" spans="1:13" x14ac:dyDescent="0.2">
      <c r="A21" s="34"/>
      <c r="B21" s="35"/>
      <c r="C21" s="34"/>
      <c r="D21" s="34"/>
      <c r="E21" s="34"/>
      <c r="F21" s="34"/>
      <c r="G21" s="34"/>
      <c r="H21" s="34"/>
      <c r="I21" s="34"/>
      <c r="J21" s="34"/>
      <c r="K21" s="34"/>
      <c r="L21" s="34"/>
      <c r="M21" s="34"/>
    </row>
    <row r="22" spans="1:13" x14ac:dyDescent="0.2">
      <c r="A22" s="34"/>
      <c r="B22" s="35"/>
      <c r="C22" s="34"/>
      <c r="D22" s="34"/>
      <c r="E22" s="34"/>
      <c r="F22" s="34"/>
      <c r="G22" s="34"/>
      <c r="H22" s="34"/>
      <c r="I22" s="34"/>
      <c r="J22" s="34"/>
      <c r="K22" s="34"/>
      <c r="L22" s="34"/>
      <c r="M22" s="34"/>
    </row>
    <row r="23" spans="1:13" x14ac:dyDescent="0.2">
      <c r="A23" s="34"/>
      <c r="B23" s="35"/>
      <c r="C23" s="34"/>
      <c r="D23" s="34"/>
      <c r="E23" s="34"/>
      <c r="F23" s="34"/>
      <c r="G23" s="34"/>
      <c r="H23" s="34"/>
      <c r="I23" s="34"/>
      <c r="J23" s="34"/>
      <c r="K23" s="34"/>
      <c r="L23" s="34"/>
      <c r="M23" s="34"/>
    </row>
  </sheetData>
  <mergeCells count="7">
    <mergeCell ref="A16:J16"/>
    <mergeCell ref="A14:B14"/>
    <mergeCell ref="A15:B15"/>
    <mergeCell ref="A1:O1"/>
    <mergeCell ref="A2:O2"/>
    <mergeCell ref="A5:O5"/>
    <mergeCell ref="A3:L3"/>
  </mergeCells>
  <printOptions horizontalCentered="1" verticalCentered="1"/>
  <pageMargins left="0.39" right="0.75" top="1" bottom="1" header="0" footer="0"/>
  <pageSetup scale="7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opLeftCell="A3" workbookViewId="0">
      <selection activeCell="B10" sqref="B10"/>
    </sheetView>
  </sheetViews>
  <sheetFormatPr baseColWidth="10" defaultRowHeight="12.75" x14ac:dyDescent="0.2"/>
  <cols>
    <col min="1" max="1" width="5.140625" style="21" customWidth="1"/>
    <col min="2" max="2" width="52.140625" style="26" bestFit="1" customWidth="1"/>
    <col min="3" max="4" width="7.7109375" style="21" customWidth="1"/>
    <col min="5" max="5" width="8.42578125" style="21" customWidth="1"/>
    <col min="6" max="6" width="5" style="21" customWidth="1"/>
    <col min="7" max="16384" width="11.42578125" style="21"/>
  </cols>
  <sheetData>
    <row r="1" spans="1:13" x14ac:dyDescent="0.2">
      <c r="A1" s="441" t="s">
        <v>169</v>
      </c>
      <c r="B1" s="441"/>
      <c r="C1" s="441"/>
      <c r="D1" s="441"/>
      <c r="E1" s="441"/>
      <c r="F1" s="441"/>
      <c r="G1" s="441"/>
      <c r="H1" s="441"/>
      <c r="I1" s="441"/>
      <c r="J1" s="441"/>
      <c r="K1" s="441"/>
      <c r="L1" s="441"/>
      <c r="M1" s="441"/>
    </row>
    <row r="2" spans="1:13" x14ac:dyDescent="0.2">
      <c r="A2" s="441"/>
      <c r="B2" s="441"/>
      <c r="C2" s="441"/>
      <c r="D2" s="441"/>
      <c r="E2" s="441"/>
      <c r="F2" s="441"/>
      <c r="G2" s="441"/>
      <c r="H2" s="441"/>
      <c r="I2" s="441"/>
      <c r="J2" s="441"/>
      <c r="K2" s="441"/>
      <c r="L2" s="441"/>
      <c r="M2" s="441"/>
    </row>
    <row r="3" spans="1:13" x14ac:dyDescent="0.2">
      <c r="A3" s="441" t="s">
        <v>389</v>
      </c>
      <c r="B3" s="441"/>
      <c r="C3" s="441"/>
      <c r="D3" s="441"/>
      <c r="E3" s="441"/>
      <c r="F3" s="441"/>
      <c r="G3" s="441"/>
      <c r="H3" s="441"/>
      <c r="I3" s="441"/>
      <c r="J3" s="441"/>
      <c r="K3" s="441"/>
      <c r="L3" s="441"/>
      <c r="M3" s="441"/>
    </row>
    <row r="4" spans="1:13" x14ac:dyDescent="0.2">
      <c r="A4" s="19"/>
      <c r="B4" s="19"/>
      <c r="C4" s="20"/>
      <c r="D4" s="20"/>
      <c r="E4" s="20"/>
      <c r="F4" s="20"/>
      <c r="G4" s="20"/>
      <c r="H4" s="20"/>
      <c r="I4" s="20"/>
    </row>
    <row r="5" spans="1:13" ht="15.75" x14ac:dyDescent="0.2">
      <c r="A5" s="443" t="s">
        <v>123</v>
      </c>
      <c r="B5" s="443"/>
      <c r="C5" s="443"/>
      <c r="D5" s="443"/>
      <c r="E5" s="443"/>
      <c r="F5" s="443"/>
      <c r="G5" s="443"/>
      <c r="H5" s="443"/>
      <c r="I5" s="443"/>
      <c r="J5" s="443"/>
      <c r="K5" s="443"/>
      <c r="L5" s="443"/>
      <c r="M5" s="443"/>
    </row>
    <row r="6" spans="1:13" ht="15.75" x14ac:dyDescent="0.2">
      <c r="A6" s="443" t="s">
        <v>461</v>
      </c>
      <c r="B6" s="443"/>
      <c r="C6" s="443"/>
      <c r="D6" s="443"/>
      <c r="E6" s="443"/>
      <c r="F6" s="443"/>
      <c r="G6" s="443"/>
      <c r="H6" s="443"/>
      <c r="I6" s="443"/>
      <c r="J6" s="443"/>
      <c r="K6" s="443"/>
      <c r="L6" s="443"/>
      <c r="M6" s="443"/>
    </row>
    <row r="7" spans="1:13" ht="15.75" x14ac:dyDescent="0.2">
      <c r="A7" s="240" t="s">
        <v>74</v>
      </c>
      <c r="B7" s="223"/>
      <c r="C7" s="223"/>
      <c r="D7" s="223"/>
      <c r="E7" s="223"/>
      <c r="F7" s="223"/>
      <c r="G7" s="223"/>
      <c r="H7" s="223"/>
      <c r="I7" s="223"/>
      <c r="J7" s="223"/>
      <c r="K7" s="223"/>
      <c r="L7" s="223"/>
      <c r="M7" s="223"/>
    </row>
    <row r="8" spans="1:13" x14ac:dyDescent="0.2">
      <c r="A8" s="19"/>
      <c r="B8" s="19"/>
      <c r="C8" s="23"/>
      <c r="D8" s="23"/>
      <c r="E8" s="20"/>
      <c r="F8" s="20"/>
      <c r="G8" s="20"/>
      <c r="H8" s="20"/>
      <c r="I8" s="20"/>
    </row>
    <row r="9" spans="1:13" ht="22.5" customHeight="1" x14ac:dyDescent="0.2">
      <c r="A9" s="231" t="s">
        <v>216</v>
      </c>
      <c r="B9" s="232" t="s">
        <v>207</v>
      </c>
      <c r="C9" s="233" t="s">
        <v>217</v>
      </c>
      <c r="D9" s="233" t="s">
        <v>273</v>
      </c>
      <c r="E9" s="234" t="s">
        <v>218</v>
      </c>
    </row>
    <row r="10" spans="1:13" ht="12.75" customHeight="1" x14ac:dyDescent="0.2">
      <c r="A10" s="28">
        <v>1</v>
      </c>
      <c r="B10" s="88" t="s">
        <v>450</v>
      </c>
      <c r="C10" s="235">
        <v>0</v>
      </c>
      <c r="D10" s="236" t="e">
        <f t="shared" ref="D10:D15" si="0">(C10*100)/$C$16</f>
        <v>#DIV/0!</v>
      </c>
      <c r="E10" s="237" t="e">
        <f>(E9+D10)</f>
        <v>#VALUE!</v>
      </c>
    </row>
    <row r="11" spans="1:13" ht="12.75" customHeight="1" x14ac:dyDescent="0.2">
      <c r="A11" s="28">
        <f>1+1</f>
        <v>2</v>
      </c>
      <c r="B11" s="428" t="s">
        <v>451</v>
      </c>
      <c r="C11" s="235">
        <v>0</v>
      </c>
      <c r="D11" s="236" t="e">
        <f t="shared" si="0"/>
        <v>#DIV/0!</v>
      </c>
      <c r="E11" s="237" t="e">
        <f>(E10+D11)</f>
        <v>#VALUE!</v>
      </c>
    </row>
    <row r="12" spans="1:13" ht="12.75" customHeight="1" x14ac:dyDescent="0.2">
      <c r="A12" s="28">
        <v>3</v>
      </c>
      <c r="B12" s="428" t="s">
        <v>452</v>
      </c>
      <c r="C12" s="235">
        <v>0</v>
      </c>
      <c r="D12" s="236" t="e">
        <f t="shared" si="0"/>
        <v>#DIV/0!</v>
      </c>
      <c r="E12" s="237" t="e">
        <f>(E11+D12)</f>
        <v>#VALUE!</v>
      </c>
    </row>
    <row r="13" spans="1:13" ht="12.75" customHeight="1" x14ac:dyDescent="0.2">
      <c r="A13" s="28">
        <v>4</v>
      </c>
      <c r="B13" s="428" t="s">
        <v>453</v>
      </c>
      <c r="C13" s="235">
        <v>0</v>
      </c>
      <c r="D13" s="236" t="e">
        <f t="shared" si="0"/>
        <v>#DIV/0!</v>
      </c>
      <c r="E13" s="237" t="e">
        <f>(E11+D13)</f>
        <v>#VALUE!</v>
      </c>
    </row>
    <row r="14" spans="1:13" ht="12.75" customHeight="1" x14ac:dyDescent="0.2">
      <c r="A14" s="28">
        <v>5</v>
      </c>
      <c r="B14" s="429" t="s">
        <v>454</v>
      </c>
      <c r="C14" s="235">
        <v>0</v>
      </c>
      <c r="D14" s="236" t="e">
        <f t="shared" si="0"/>
        <v>#DIV/0!</v>
      </c>
      <c r="E14" s="237" t="e">
        <f>(E12+D14)</f>
        <v>#VALUE!</v>
      </c>
    </row>
    <row r="15" spans="1:13" ht="12.75" customHeight="1" x14ac:dyDescent="0.2">
      <c r="A15" s="445" t="s">
        <v>303</v>
      </c>
      <c r="B15" s="463"/>
      <c r="C15" s="235">
        <v>0</v>
      </c>
      <c r="D15" s="236" t="e">
        <f t="shared" si="0"/>
        <v>#DIV/0!</v>
      </c>
      <c r="E15" s="237" t="e">
        <f>(E14+D15)</f>
        <v>#VALUE!</v>
      </c>
    </row>
    <row r="16" spans="1:13" ht="12.75" customHeight="1" x14ac:dyDescent="0.2">
      <c r="A16" s="31"/>
      <c r="B16" s="224" t="s">
        <v>205</v>
      </c>
      <c r="C16" s="235">
        <f>SUM(C10:C15)</f>
        <v>0</v>
      </c>
      <c r="D16" s="236" t="e">
        <f>SUM(D10:D15)</f>
        <v>#DIV/0!</v>
      </c>
      <c r="E16" s="259" t="s">
        <v>204</v>
      </c>
    </row>
    <row r="17" spans="1:11" x14ac:dyDescent="0.2">
      <c r="A17" s="444" t="s">
        <v>337</v>
      </c>
      <c r="B17" s="444"/>
      <c r="C17" s="444"/>
      <c r="D17" s="444"/>
      <c r="E17" s="444"/>
      <c r="F17" s="444"/>
      <c r="G17" s="444"/>
      <c r="H17" s="444"/>
      <c r="I17" s="444"/>
      <c r="J17" s="444"/>
    </row>
    <row r="18" spans="1:11" x14ac:dyDescent="0.2">
      <c r="A18" s="238" t="s">
        <v>412</v>
      </c>
      <c r="B18" s="241"/>
      <c r="C18" s="241"/>
      <c r="D18" s="241"/>
      <c r="E18" s="241"/>
    </row>
    <row r="19" spans="1:11" x14ac:dyDescent="0.2">
      <c r="A19" s="34"/>
      <c r="B19" s="294"/>
      <c r="C19" s="295"/>
      <c r="K19" s="296"/>
    </row>
    <row r="20" spans="1:11" x14ac:dyDescent="0.2">
      <c r="A20" s="34"/>
      <c r="B20" s="35"/>
    </row>
    <row r="21" spans="1:11" x14ac:dyDescent="0.2">
      <c r="A21" s="34"/>
      <c r="B21" s="35"/>
    </row>
    <row r="22" spans="1:11" x14ac:dyDescent="0.2">
      <c r="A22" s="34"/>
      <c r="B22" s="35"/>
    </row>
    <row r="23" spans="1:11" x14ac:dyDescent="0.2">
      <c r="A23" s="34"/>
      <c r="B23" s="35"/>
    </row>
    <row r="24" spans="1:11" x14ac:dyDescent="0.2">
      <c r="A24" s="34"/>
      <c r="B24" s="35"/>
    </row>
    <row r="30" spans="1:11" x14ac:dyDescent="0.2">
      <c r="A30" s="105" t="s">
        <v>398</v>
      </c>
      <c r="B30" s="19" t="s">
        <v>400</v>
      </c>
    </row>
  </sheetData>
  <mergeCells count="7">
    <mergeCell ref="A6:M6"/>
    <mergeCell ref="A17:J17"/>
    <mergeCell ref="A15:B15"/>
    <mergeCell ref="A1:M1"/>
    <mergeCell ref="A2:M2"/>
    <mergeCell ref="A3:M3"/>
    <mergeCell ref="A5:M5"/>
  </mergeCells>
  <printOptions horizontalCentered="1" verticalCentered="1"/>
  <pageMargins left="0.51" right="0.75" top="1" bottom="1" header="0" footer="0"/>
  <pageSetup scale="9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zoomScale="80" zoomScaleNormal="80" workbookViewId="0">
      <selection activeCell="F14" sqref="F14"/>
    </sheetView>
  </sheetViews>
  <sheetFormatPr baseColWidth="10" defaultRowHeight="12.75" x14ac:dyDescent="0.2"/>
  <cols>
    <col min="1" max="1" width="19.85546875" style="365" customWidth="1"/>
    <col min="2" max="2" width="12.5703125" style="365" customWidth="1"/>
    <col min="3" max="3" width="10.42578125" style="365" customWidth="1"/>
    <col min="4" max="16384" width="11.42578125" style="365"/>
  </cols>
  <sheetData>
    <row r="1" spans="1:17" x14ac:dyDescent="0.2">
      <c r="A1" s="464" t="s">
        <v>157</v>
      </c>
      <c r="B1" s="464"/>
      <c r="C1" s="464"/>
      <c r="D1" s="464"/>
      <c r="E1" s="464"/>
      <c r="F1" s="464"/>
      <c r="G1" s="464"/>
      <c r="H1" s="464"/>
      <c r="I1" s="464"/>
      <c r="J1" s="464"/>
      <c r="K1" s="464"/>
      <c r="L1" s="464"/>
      <c r="M1" s="464"/>
      <c r="N1" s="464"/>
      <c r="O1" s="464"/>
      <c r="P1" s="464"/>
      <c r="Q1" s="464"/>
    </row>
    <row r="2" spans="1:17" x14ac:dyDescent="0.2">
      <c r="A2" s="464"/>
      <c r="B2" s="464"/>
      <c r="C2" s="464"/>
      <c r="D2" s="464"/>
      <c r="E2" s="464"/>
      <c r="F2" s="464"/>
      <c r="G2" s="464"/>
      <c r="H2" s="464"/>
      <c r="I2" s="464"/>
      <c r="J2" s="366"/>
      <c r="K2" s="366"/>
    </row>
    <row r="3" spans="1:17" x14ac:dyDescent="0.2">
      <c r="A3" s="464" t="s">
        <v>401</v>
      </c>
      <c r="B3" s="464"/>
      <c r="C3" s="464"/>
      <c r="D3" s="464"/>
      <c r="E3" s="464"/>
      <c r="F3" s="464"/>
      <c r="G3" s="464"/>
      <c r="H3" s="464"/>
      <c r="I3" s="464"/>
      <c r="J3" s="464"/>
      <c r="K3" s="464"/>
      <c r="L3" s="464"/>
      <c r="M3" s="464"/>
      <c r="N3" s="464"/>
      <c r="O3" s="464"/>
      <c r="P3" s="464"/>
      <c r="Q3" s="464"/>
    </row>
    <row r="4" spans="1:17" x14ac:dyDescent="0.2">
      <c r="A4" s="366"/>
      <c r="B4" s="366"/>
      <c r="C4" s="366"/>
      <c r="D4" s="366"/>
      <c r="E4" s="366"/>
      <c r="F4" s="366"/>
      <c r="G4" s="366"/>
      <c r="H4" s="366"/>
      <c r="I4" s="366"/>
      <c r="J4" s="366"/>
      <c r="K4" s="366"/>
    </row>
    <row r="5" spans="1:17" x14ac:dyDescent="0.2">
      <c r="A5" s="464" t="s">
        <v>154</v>
      </c>
      <c r="B5" s="464"/>
      <c r="C5" s="464"/>
      <c r="D5" s="464"/>
      <c r="E5" s="464"/>
      <c r="F5" s="464"/>
      <c r="G5" s="464"/>
      <c r="H5" s="464"/>
      <c r="I5" s="464"/>
      <c r="J5" s="464"/>
      <c r="K5" s="464"/>
      <c r="L5" s="464"/>
      <c r="M5" s="464"/>
      <c r="N5" s="464"/>
      <c r="O5" s="464"/>
      <c r="P5" s="464"/>
      <c r="Q5" s="464"/>
    </row>
    <row r="6" spans="1:17" x14ac:dyDescent="0.2">
      <c r="A6" s="431" t="s">
        <v>346</v>
      </c>
      <c r="B6" s="431"/>
      <c r="C6" s="431"/>
      <c r="D6" s="431"/>
      <c r="E6" s="431"/>
      <c r="F6" s="431"/>
      <c r="G6" s="431"/>
      <c r="H6" s="431"/>
      <c r="I6" s="431"/>
      <c r="J6" s="431"/>
      <c r="K6" s="431"/>
      <c r="L6" s="431"/>
      <c r="M6" s="431"/>
      <c r="N6" s="431"/>
      <c r="O6" s="431"/>
      <c r="P6" s="431"/>
      <c r="Q6" s="431"/>
    </row>
    <row r="7" spans="1:17" x14ac:dyDescent="0.2">
      <c r="A7" s="376"/>
      <c r="B7" s="376"/>
      <c r="C7" s="376"/>
      <c r="D7" s="376"/>
      <c r="E7" s="376"/>
      <c r="F7" s="376"/>
      <c r="G7" s="376"/>
      <c r="H7" s="376"/>
      <c r="I7" s="376"/>
    </row>
    <row r="8" spans="1:17" x14ac:dyDescent="0.2">
      <c r="A8" s="431" t="s">
        <v>204</v>
      </c>
      <c r="B8" s="431"/>
      <c r="C8" s="431"/>
      <c r="D8" s="431"/>
      <c r="E8" s="431"/>
      <c r="F8" s="431"/>
      <c r="G8" s="431"/>
      <c r="H8" s="431"/>
      <c r="I8" s="431"/>
    </row>
    <row r="12" spans="1:17" x14ac:dyDescent="0.2">
      <c r="A12" s="381" t="s">
        <v>156</v>
      </c>
      <c r="B12" s="381" t="s">
        <v>63</v>
      </c>
      <c r="C12" s="381" t="s">
        <v>140</v>
      </c>
      <c r="D12" s="381" t="s">
        <v>236</v>
      </c>
    </row>
    <row r="13" spans="1:17" x14ac:dyDescent="0.2">
      <c r="A13" s="381"/>
      <c r="B13" s="381" t="s">
        <v>347</v>
      </c>
      <c r="C13" s="381" t="s">
        <v>141</v>
      </c>
      <c r="D13" s="381" t="s">
        <v>142</v>
      </c>
    </row>
    <row r="14" spans="1:17" x14ac:dyDescent="0.2">
      <c r="A14" s="382" t="s">
        <v>446</v>
      </c>
      <c r="B14" s="389"/>
      <c r="C14" s="390">
        <v>0.2</v>
      </c>
      <c r="D14" s="393">
        <f>C14*B14/100</f>
        <v>0</v>
      </c>
    </row>
    <row r="15" spans="1:17" x14ac:dyDescent="0.2">
      <c r="A15" s="382"/>
      <c r="B15" s="389"/>
      <c r="C15" s="391"/>
      <c r="D15" s="393">
        <f t="shared" ref="D15:D24" si="0">C15*B15/100</f>
        <v>0</v>
      </c>
    </row>
    <row r="16" spans="1:17" x14ac:dyDescent="0.2">
      <c r="A16" s="382"/>
      <c r="B16" s="389"/>
      <c r="C16" s="391"/>
      <c r="D16" s="393">
        <f t="shared" si="0"/>
        <v>0</v>
      </c>
    </row>
    <row r="17" spans="1:4" x14ac:dyDescent="0.2">
      <c r="A17" s="382"/>
      <c r="B17" s="389"/>
      <c r="C17" s="391"/>
      <c r="D17" s="393">
        <f t="shared" si="0"/>
        <v>0</v>
      </c>
    </row>
    <row r="18" spans="1:4" x14ac:dyDescent="0.2">
      <c r="A18" s="382"/>
      <c r="B18" s="389"/>
      <c r="C18" s="391"/>
      <c r="D18" s="393">
        <f t="shared" si="0"/>
        <v>0</v>
      </c>
    </row>
    <row r="19" spans="1:4" x14ac:dyDescent="0.2">
      <c r="A19" s="382"/>
      <c r="B19" s="389"/>
      <c r="C19" s="391"/>
      <c r="D19" s="393">
        <f t="shared" si="0"/>
        <v>0</v>
      </c>
    </row>
    <row r="20" spans="1:4" x14ac:dyDescent="0.2">
      <c r="A20" s="382"/>
      <c r="B20" s="389"/>
      <c r="C20" s="391"/>
      <c r="D20" s="393">
        <f t="shared" si="0"/>
        <v>0</v>
      </c>
    </row>
    <row r="21" spans="1:4" x14ac:dyDescent="0.2">
      <c r="A21" s="382"/>
      <c r="B21" s="389"/>
      <c r="C21" s="401"/>
      <c r="D21" s="393">
        <f t="shared" si="0"/>
        <v>0</v>
      </c>
    </row>
    <row r="22" spans="1:4" x14ac:dyDescent="0.2">
      <c r="A22" s="382"/>
      <c r="B22" s="389"/>
      <c r="C22" s="392"/>
      <c r="D22" s="393">
        <f t="shared" si="0"/>
        <v>0</v>
      </c>
    </row>
    <row r="23" spans="1:4" x14ac:dyDescent="0.2">
      <c r="A23" s="382"/>
      <c r="B23" s="389"/>
      <c r="C23" s="390"/>
      <c r="D23" s="393">
        <f t="shared" si="0"/>
        <v>0</v>
      </c>
    </row>
    <row r="24" spans="1:4" x14ac:dyDescent="0.2">
      <c r="A24" s="382"/>
      <c r="B24" s="388"/>
      <c r="C24" s="383"/>
      <c r="D24" s="393">
        <f t="shared" si="0"/>
        <v>0</v>
      </c>
    </row>
    <row r="25" spans="1:4" x14ac:dyDescent="0.2">
      <c r="A25" s="384" t="s">
        <v>205</v>
      </c>
      <c r="B25" s="389">
        <f>SUM(B15:B24)</f>
        <v>0</v>
      </c>
      <c r="C25" s="385"/>
      <c r="D25" s="393">
        <f>SUM(D14:D24)</f>
        <v>0</v>
      </c>
    </row>
    <row r="26" spans="1:4" x14ac:dyDescent="0.2">
      <c r="A26" s="386" t="s">
        <v>348</v>
      </c>
      <c r="B26" s="386"/>
      <c r="C26" s="386"/>
      <c r="D26" s="387"/>
    </row>
    <row r="27" spans="1:4" x14ac:dyDescent="0.2">
      <c r="A27" s="387" t="s">
        <v>412</v>
      </c>
      <c r="B27" s="387"/>
      <c r="C27" s="387"/>
      <c r="D27" s="387"/>
    </row>
    <row r="29" spans="1:4" x14ac:dyDescent="0.2">
      <c r="A29" s="365" t="s">
        <v>449</v>
      </c>
    </row>
    <row r="32" spans="1:4" x14ac:dyDescent="0.2">
      <c r="A32" s="380"/>
    </row>
    <row r="33" spans="1:1" x14ac:dyDescent="0.2">
      <c r="A33" s="380"/>
    </row>
    <row r="34" spans="1:1" x14ac:dyDescent="0.2">
      <c r="A34" s="380"/>
    </row>
    <row r="35" spans="1:1" x14ac:dyDescent="0.2">
      <c r="A35" s="380"/>
    </row>
    <row r="36" spans="1:1" x14ac:dyDescent="0.2">
      <c r="A36" s="380"/>
    </row>
    <row r="37" spans="1:1" x14ac:dyDescent="0.2">
      <c r="A37" s="380"/>
    </row>
    <row r="38" spans="1:1" x14ac:dyDescent="0.2">
      <c r="A38" s="380"/>
    </row>
    <row r="39" spans="1:1" x14ac:dyDescent="0.2">
      <c r="A39" s="380"/>
    </row>
  </sheetData>
  <mergeCells count="6">
    <mergeCell ref="A8:I8"/>
    <mergeCell ref="A2:I2"/>
    <mergeCell ref="A1:Q1"/>
    <mergeCell ref="A3:Q3"/>
    <mergeCell ref="A5:Q5"/>
    <mergeCell ref="A6:Q6"/>
  </mergeCells>
  <printOptions horizontalCentered="1" verticalCentered="1"/>
  <pageMargins left="0.63" right="0.75" top="1" bottom="1" header="0" footer="0.39370078740157483"/>
  <pageSetup scale="6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D31"/>
  <sheetViews>
    <sheetView zoomScale="75" workbookViewId="0">
      <selection activeCell="B24" sqref="B24:F24"/>
    </sheetView>
  </sheetViews>
  <sheetFormatPr baseColWidth="10" defaultRowHeight="12.75" x14ac:dyDescent="0.2"/>
  <cols>
    <col min="1" max="1" width="7.5703125" customWidth="1"/>
    <col min="2" max="2" width="5.5703125" customWidth="1"/>
    <col min="3" max="3" width="22.5703125" customWidth="1"/>
    <col min="4" max="4" width="8.42578125" customWidth="1"/>
    <col min="9" max="9" width="20.42578125" customWidth="1"/>
  </cols>
  <sheetData>
    <row r="1" spans="1:13" x14ac:dyDescent="0.2">
      <c r="A1" s="64"/>
      <c r="B1" s="434" t="s">
        <v>157</v>
      </c>
      <c r="C1" s="434"/>
      <c r="D1" s="434"/>
      <c r="E1" s="434"/>
      <c r="F1" s="434"/>
      <c r="G1" s="434"/>
      <c r="H1" s="434"/>
      <c r="I1" s="434"/>
      <c r="J1" s="434"/>
      <c r="K1" s="434"/>
      <c r="L1" s="434"/>
      <c r="M1" s="434"/>
    </row>
    <row r="2" spans="1:13" x14ac:dyDescent="0.2">
      <c r="A2" s="64"/>
      <c r="B2" s="434"/>
      <c r="C2" s="434"/>
      <c r="D2" s="434"/>
      <c r="E2" s="434"/>
      <c r="F2" s="434"/>
      <c r="G2" s="434"/>
      <c r="H2" s="434"/>
      <c r="I2" s="434"/>
    </row>
    <row r="3" spans="1:13" x14ac:dyDescent="0.2">
      <c r="A3" s="434" t="s">
        <v>409</v>
      </c>
      <c r="B3" s="434"/>
      <c r="C3" s="434"/>
      <c r="D3" s="434"/>
      <c r="E3" s="434"/>
      <c r="F3" s="434"/>
      <c r="G3" s="434"/>
      <c r="H3" s="434"/>
      <c r="I3" s="434"/>
      <c r="J3" s="434"/>
      <c r="K3" s="434"/>
      <c r="L3" s="434"/>
      <c r="M3" s="434"/>
    </row>
    <row r="4" spans="1:13" x14ac:dyDescent="0.2">
      <c r="A4" s="9"/>
      <c r="B4" s="9"/>
      <c r="C4" s="9"/>
      <c r="D4" s="9"/>
      <c r="E4" s="9"/>
      <c r="F4" s="9"/>
      <c r="G4" s="9"/>
      <c r="H4" s="9"/>
      <c r="I4" s="9"/>
    </row>
    <row r="5" spans="1:13" x14ac:dyDescent="0.2">
      <c r="A5" s="64"/>
      <c r="B5" s="434" t="s">
        <v>160</v>
      </c>
      <c r="C5" s="434"/>
      <c r="D5" s="434"/>
      <c r="E5" s="434"/>
      <c r="F5" s="434"/>
      <c r="G5" s="434"/>
      <c r="H5" s="434"/>
      <c r="I5" s="434"/>
      <c r="J5" s="434"/>
      <c r="K5" s="434"/>
      <c r="L5" s="434"/>
      <c r="M5" s="434"/>
    </row>
    <row r="6" spans="1:13" x14ac:dyDescent="0.2">
      <c r="A6" s="64"/>
      <c r="B6" s="434" t="s">
        <v>448</v>
      </c>
      <c r="C6" s="434"/>
      <c r="D6" s="434"/>
      <c r="E6" s="434"/>
      <c r="F6" s="434"/>
      <c r="G6" s="434"/>
      <c r="H6" s="434"/>
      <c r="I6" s="434"/>
      <c r="J6" s="434"/>
      <c r="K6" s="434"/>
      <c r="L6" s="434"/>
      <c r="M6" s="434"/>
    </row>
    <row r="7" spans="1:13" x14ac:dyDescent="0.2">
      <c r="B7" s="9"/>
      <c r="C7" s="9"/>
      <c r="D7" s="9"/>
      <c r="E7" s="9"/>
      <c r="F7" s="9"/>
      <c r="G7" s="9"/>
      <c r="H7" s="9"/>
      <c r="I7" s="9"/>
    </row>
    <row r="9" spans="1:13" x14ac:dyDescent="0.2">
      <c r="B9" s="49" t="s">
        <v>257</v>
      </c>
      <c r="C9" s="49" t="s">
        <v>156</v>
      </c>
      <c r="D9" s="49" t="s">
        <v>214</v>
      </c>
    </row>
    <row r="10" spans="1:13" x14ac:dyDescent="0.2">
      <c r="B10" s="49">
        <v>1</v>
      </c>
      <c r="C10" s="382" t="s">
        <v>445</v>
      </c>
      <c r="D10" s="315">
        <v>6.8</v>
      </c>
    </row>
    <row r="11" spans="1:13" x14ac:dyDescent="0.2">
      <c r="B11" s="49">
        <v>2</v>
      </c>
      <c r="C11" s="382" t="s">
        <v>446</v>
      </c>
      <c r="D11" s="315">
        <v>1.3</v>
      </c>
    </row>
    <row r="12" spans="1:13" x14ac:dyDescent="0.2">
      <c r="B12" s="49">
        <v>3</v>
      </c>
      <c r="C12" s="382" t="s">
        <v>447</v>
      </c>
      <c r="D12" s="315">
        <v>1.1000000000000001</v>
      </c>
    </row>
    <row r="13" spans="1:13" x14ac:dyDescent="0.2">
      <c r="B13" s="49">
        <v>4</v>
      </c>
      <c r="C13" s="382"/>
      <c r="D13" s="315"/>
    </row>
    <row r="14" spans="1:13" x14ac:dyDescent="0.2">
      <c r="B14" s="49">
        <v>5</v>
      </c>
      <c r="C14" s="382"/>
      <c r="D14" s="315"/>
    </row>
    <row r="15" spans="1:13" x14ac:dyDescent="0.2">
      <c r="B15" s="49">
        <v>6</v>
      </c>
      <c r="C15" s="382"/>
      <c r="D15" s="315"/>
    </row>
    <row r="16" spans="1:13" x14ac:dyDescent="0.2">
      <c r="B16" s="49">
        <v>7</v>
      </c>
      <c r="C16" s="402"/>
      <c r="D16" s="315"/>
    </row>
    <row r="17" spans="1:160" x14ac:dyDescent="0.2">
      <c r="C17" s="277" t="s">
        <v>251</v>
      </c>
      <c r="D17" s="87"/>
    </row>
    <row r="18" spans="1:160" x14ac:dyDescent="0.2">
      <c r="B18" s="90"/>
      <c r="C18" s="90"/>
      <c r="D18" s="90"/>
    </row>
    <row r="19" spans="1:160" ht="57" customHeight="1" x14ac:dyDescent="0.2">
      <c r="B19" s="92" t="s">
        <v>351</v>
      </c>
      <c r="C19" s="3" t="s">
        <v>416</v>
      </c>
      <c r="E19" s="3" t="s">
        <v>417</v>
      </c>
    </row>
    <row r="20" spans="1:160" x14ac:dyDescent="0.2">
      <c r="B20" s="92" t="s">
        <v>336</v>
      </c>
      <c r="C20" s="3" t="s">
        <v>407</v>
      </c>
    </row>
    <row r="24" spans="1:160" x14ac:dyDescent="0.2">
      <c r="B24" s="3"/>
      <c r="E24" s="3"/>
      <c r="F24" s="3" t="s">
        <v>415</v>
      </c>
      <c r="G24" s="3"/>
      <c r="H24" s="3"/>
      <c r="I24" s="3"/>
    </row>
    <row r="25" spans="1:160" ht="18" x14ac:dyDescent="0.25">
      <c r="A25" s="31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row>
    <row r="26" spans="1:160" ht="18" x14ac:dyDescent="0.25">
      <c r="A26" s="31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row>
    <row r="27" spans="1:160" ht="18" x14ac:dyDescent="0.25">
      <c r="A27" s="31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row>
    <row r="28" spans="1:160" x14ac:dyDescent="0.2">
      <c r="B28" s="64"/>
      <c r="C28" s="64"/>
      <c r="D28" s="64"/>
      <c r="E28" s="64"/>
      <c r="F28" s="64"/>
      <c r="G28" s="64"/>
      <c r="H28" s="64"/>
      <c r="I28" s="64"/>
      <c r="J28" s="64"/>
      <c r="K28" s="64"/>
      <c r="L28" s="64"/>
      <c r="M28" s="64"/>
      <c r="N28" s="64"/>
    </row>
    <row r="29" spans="1:160" x14ac:dyDescent="0.2">
      <c r="B29" s="64"/>
      <c r="C29" s="64"/>
      <c r="D29" s="64"/>
      <c r="E29" s="64"/>
      <c r="F29" s="64"/>
      <c r="G29" s="64"/>
      <c r="H29" s="64"/>
      <c r="I29" s="64"/>
      <c r="J29" s="64"/>
      <c r="K29" s="64"/>
      <c r="L29" s="64"/>
      <c r="M29" s="64"/>
      <c r="N29" s="64"/>
    </row>
    <row r="30" spans="1:160" x14ac:dyDescent="0.2">
      <c r="B30" s="3"/>
    </row>
    <row r="31" spans="1:160" x14ac:dyDescent="0.2">
      <c r="B31" s="3"/>
    </row>
  </sheetData>
  <mergeCells count="5">
    <mergeCell ref="B6:M6"/>
    <mergeCell ref="B2:I2"/>
    <mergeCell ref="B1:M1"/>
    <mergeCell ref="A3:M3"/>
    <mergeCell ref="B5:M5"/>
  </mergeCells>
  <printOptions horizontalCentered="1" verticalCentered="1"/>
  <pageMargins left="0.23622047244094491" right="0.75" top="1" bottom="1" header="0" footer="0"/>
  <pageSetup scale="7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zoomScale="75" workbookViewId="0">
      <selection activeCell="B29" sqref="B29"/>
    </sheetView>
  </sheetViews>
  <sheetFormatPr baseColWidth="10" defaultRowHeight="12.75" x14ac:dyDescent="0.2"/>
  <cols>
    <col min="1" max="1" width="3.140625" customWidth="1"/>
    <col min="2" max="2" width="16.7109375" customWidth="1"/>
    <col min="3" max="3" width="6.5703125" customWidth="1"/>
  </cols>
  <sheetData>
    <row r="1" spans="1:13" x14ac:dyDescent="0.2">
      <c r="A1" s="434" t="s">
        <v>157</v>
      </c>
      <c r="B1" s="434"/>
      <c r="C1" s="434"/>
      <c r="D1" s="434"/>
      <c r="E1" s="434"/>
      <c r="F1" s="434"/>
      <c r="G1" s="434"/>
      <c r="H1" s="434"/>
      <c r="I1" s="434"/>
      <c r="J1" s="434"/>
      <c r="K1" s="434"/>
      <c r="L1" s="434"/>
      <c r="M1" s="434"/>
    </row>
    <row r="2" spans="1:13" x14ac:dyDescent="0.2">
      <c r="A2" s="434"/>
      <c r="B2" s="434"/>
      <c r="C2" s="434"/>
      <c r="D2" s="434"/>
      <c r="E2" s="434"/>
      <c r="F2" s="434"/>
      <c r="G2" s="434"/>
      <c r="H2" s="434"/>
      <c r="I2" s="434"/>
    </row>
    <row r="3" spans="1:13" x14ac:dyDescent="0.2">
      <c r="A3" s="434" t="s">
        <v>418</v>
      </c>
      <c r="B3" s="434"/>
      <c r="C3" s="434"/>
      <c r="D3" s="434"/>
      <c r="E3" s="434"/>
      <c r="F3" s="434"/>
      <c r="G3" s="434"/>
      <c r="H3" s="434"/>
      <c r="I3" s="434"/>
      <c r="J3" s="434"/>
      <c r="K3" s="434"/>
      <c r="L3" s="434"/>
      <c r="M3" s="434"/>
    </row>
    <row r="4" spans="1:13" x14ac:dyDescent="0.2">
      <c r="A4" s="9"/>
      <c r="B4" s="9"/>
      <c r="C4" s="9"/>
      <c r="D4" s="9"/>
      <c r="E4" s="9"/>
      <c r="F4" s="9"/>
      <c r="G4" s="9"/>
      <c r="H4" s="9"/>
      <c r="I4" s="9"/>
    </row>
    <row r="5" spans="1:13" x14ac:dyDescent="0.2">
      <c r="A5" s="434" t="s">
        <v>155</v>
      </c>
      <c r="B5" s="434"/>
      <c r="C5" s="434"/>
      <c r="D5" s="434"/>
      <c r="E5" s="434"/>
      <c r="F5" s="434"/>
      <c r="G5" s="434"/>
      <c r="H5" s="434"/>
      <c r="I5" s="434"/>
      <c r="J5" s="434"/>
      <c r="K5" s="434"/>
      <c r="L5" s="434"/>
      <c r="M5" s="434"/>
    </row>
    <row r="6" spans="1:13" x14ac:dyDescent="0.2">
      <c r="A6" s="434" t="s">
        <v>256</v>
      </c>
      <c r="B6" s="434"/>
      <c r="C6" s="434"/>
      <c r="D6" s="434"/>
      <c r="E6" s="434"/>
      <c r="F6" s="434"/>
      <c r="G6" s="434"/>
      <c r="H6" s="434"/>
      <c r="I6" s="434"/>
      <c r="J6" s="434"/>
      <c r="K6" s="434"/>
      <c r="L6" s="434"/>
      <c r="M6" s="434"/>
    </row>
    <row r="7" spans="1:13" x14ac:dyDescent="0.2">
      <c r="A7" s="9"/>
      <c r="B7" s="9"/>
      <c r="C7" s="9"/>
      <c r="D7" s="9"/>
      <c r="E7" s="9"/>
      <c r="F7" s="9"/>
      <c r="G7" s="9"/>
      <c r="H7" s="9"/>
      <c r="I7" s="9"/>
    </row>
    <row r="8" spans="1:13" x14ac:dyDescent="0.2">
      <c r="A8" s="10"/>
      <c r="B8" s="10"/>
      <c r="C8" s="10"/>
      <c r="D8" s="10"/>
      <c r="E8" s="96"/>
      <c r="F8" s="1"/>
    </row>
    <row r="9" spans="1:13" x14ac:dyDescent="0.2">
      <c r="D9" s="10"/>
      <c r="E9" s="10"/>
      <c r="F9" s="1"/>
    </row>
    <row r="10" spans="1:13" x14ac:dyDescent="0.2">
      <c r="D10" s="10"/>
      <c r="E10" s="10"/>
      <c r="F10" s="1"/>
    </row>
    <row r="11" spans="1:13" x14ac:dyDescent="0.2">
      <c r="A11" s="86" t="s">
        <v>143</v>
      </c>
      <c r="B11" s="49" t="s">
        <v>156</v>
      </c>
      <c r="C11" s="49" t="s">
        <v>144</v>
      </c>
      <c r="D11" s="10"/>
      <c r="E11" s="10"/>
      <c r="F11" s="1"/>
    </row>
    <row r="12" spans="1:13" x14ac:dyDescent="0.2">
      <c r="A12" s="42">
        <v>1</v>
      </c>
      <c r="B12" s="426" t="s">
        <v>413</v>
      </c>
      <c r="C12" s="309">
        <v>73.09</v>
      </c>
      <c r="D12" s="10"/>
      <c r="E12" s="10"/>
      <c r="F12" s="1"/>
    </row>
    <row r="13" spans="1:13" x14ac:dyDescent="0.2">
      <c r="A13" s="42">
        <v>2</v>
      </c>
      <c r="B13" s="382" t="s">
        <v>419</v>
      </c>
      <c r="C13" s="309">
        <v>41.78</v>
      </c>
      <c r="D13" s="10"/>
      <c r="E13" s="10"/>
      <c r="F13" s="1"/>
    </row>
    <row r="14" spans="1:13" x14ac:dyDescent="0.2">
      <c r="A14" s="42">
        <v>3</v>
      </c>
      <c r="B14" s="382" t="s">
        <v>414</v>
      </c>
      <c r="C14" s="309">
        <v>0</v>
      </c>
      <c r="D14" s="10"/>
      <c r="E14" s="10"/>
      <c r="F14" s="1"/>
    </row>
    <row r="15" spans="1:13" x14ac:dyDescent="0.2">
      <c r="A15" s="42">
        <v>4</v>
      </c>
      <c r="B15" s="382"/>
      <c r="C15" s="309" t="s">
        <v>376</v>
      </c>
      <c r="D15" s="10"/>
      <c r="E15" s="10"/>
      <c r="F15" s="1"/>
    </row>
    <row r="16" spans="1:13" x14ac:dyDescent="0.2">
      <c r="A16" s="42">
        <v>5</v>
      </c>
      <c r="B16" s="382"/>
      <c r="C16" s="309" t="s">
        <v>376</v>
      </c>
      <c r="D16" s="10"/>
      <c r="E16" s="10"/>
      <c r="F16" s="1"/>
    </row>
    <row r="17" spans="1:8" x14ac:dyDescent="0.2">
      <c r="A17" s="42">
        <v>6</v>
      </c>
      <c r="B17" s="382"/>
      <c r="C17" s="309" t="s">
        <v>376</v>
      </c>
      <c r="D17" s="10"/>
      <c r="E17" s="10"/>
      <c r="F17" s="1"/>
    </row>
    <row r="18" spans="1:8" x14ac:dyDescent="0.2">
      <c r="A18" s="42">
        <v>7</v>
      </c>
      <c r="B18" s="402"/>
      <c r="C18" s="309" t="s">
        <v>376</v>
      </c>
      <c r="D18" s="10"/>
      <c r="E18" s="10"/>
      <c r="F18" s="1"/>
    </row>
    <row r="19" spans="1:8" x14ac:dyDescent="0.2">
      <c r="A19" s="42"/>
      <c r="B19" s="93"/>
      <c r="C19" s="309"/>
      <c r="D19" s="10"/>
      <c r="E19" s="10"/>
      <c r="F19" s="1"/>
    </row>
    <row r="20" spans="1:8" x14ac:dyDescent="0.2">
      <c r="A20" s="42"/>
      <c r="B20" s="43" t="s">
        <v>64</v>
      </c>
      <c r="C20" s="309"/>
      <c r="D20" s="10"/>
      <c r="E20" s="10"/>
      <c r="F20" s="1"/>
    </row>
    <row r="21" spans="1:8" x14ac:dyDescent="0.2">
      <c r="A21" s="82" t="s">
        <v>145</v>
      </c>
      <c r="B21" s="82" t="s">
        <v>420</v>
      </c>
      <c r="C21" s="82"/>
      <c r="D21" s="10"/>
      <c r="E21" s="10"/>
      <c r="F21" s="1"/>
    </row>
    <row r="22" spans="1:8" x14ac:dyDescent="0.2">
      <c r="A22" s="6" t="s">
        <v>336</v>
      </c>
      <c r="B22" s="6" t="s">
        <v>407</v>
      </c>
      <c r="C22" s="6"/>
      <c r="D22" s="53"/>
      <c r="E22" s="53"/>
      <c r="F22" s="10"/>
      <c r="G22" s="3"/>
      <c r="H22" s="3"/>
    </row>
    <row r="23" spans="1:8" x14ac:dyDescent="0.2">
      <c r="D23" s="10"/>
      <c r="E23" s="10"/>
      <c r="F23" s="10"/>
      <c r="G23" s="3"/>
      <c r="H23" s="3"/>
    </row>
    <row r="24" spans="1:8" x14ac:dyDescent="0.2">
      <c r="D24" s="11"/>
      <c r="E24" s="11"/>
      <c r="F24" s="11"/>
      <c r="G24" s="3"/>
      <c r="H24" s="3"/>
    </row>
    <row r="25" spans="1:8" x14ac:dyDescent="0.2">
      <c r="A25" t="s">
        <v>65</v>
      </c>
    </row>
    <row r="26" spans="1:8" x14ac:dyDescent="0.2">
      <c r="A26" t="s">
        <v>66</v>
      </c>
    </row>
    <row r="27" spans="1:8" x14ac:dyDescent="0.2">
      <c r="A27" t="s">
        <v>67</v>
      </c>
    </row>
    <row r="29" spans="1:8" x14ac:dyDescent="0.2">
      <c r="B29" s="64" t="s">
        <v>421</v>
      </c>
    </row>
    <row r="38" spans="10:10" x14ac:dyDescent="0.2">
      <c r="J38">
        <v>1203962459</v>
      </c>
    </row>
  </sheetData>
  <mergeCells count="5">
    <mergeCell ref="A1:M1"/>
    <mergeCell ref="A3:M3"/>
    <mergeCell ref="A5:M5"/>
    <mergeCell ref="A6:M6"/>
    <mergeCell ref="A2:I2"/>
  </mergeCells>
  <printOptions horizontalCentered="1" verticalCentered="1"/>
  <pageMargins left="0.43307086614173229" right="0.75" top="0.15748031496062992" bottom="1" header="0" footer="0"/>
  <pageSetup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30</vt:i4>
      </vt:variant>
    </vt:vector>
  </HeadingPairs>
  <TitlesOfParts>
    <vt:vector size="30" baseType="lpstr">
      <vt:lpstr>MAPA</vt:lpstr>
      <vt:lpstr>piramide</vt:lpstr>
      <vt:lpstr>POB. GRU. EDAD.</vt:lpstr>
      <vt:lpstr>MORB GENERA</vt:lpstr>
      <vt:lpstr>MORB &lt; 4 AÑOS</vt:lpstr>
      <vt:lpstr>MORB OBSTETRIC</vt:lpstr>
      <vt:lpstr>Pobreza</vt:lpstr>
      <vt:lpstr>Analfab</vt:lpstr>
      <vt:lpstr>ISB</vt:lpstr>
      <vt:lpstr>PEA</vt:lpstr>
      <vt:lpstr>ESTABLEC.</vt:lpstr>
      <vt:lpstr>MAPA ESTAB.</vt:lpstr>
      <vt:lpstr>POBLACION AREA 1</vt:lpstr>
      <vt:lpstr>ORGANIGRAMA 1</vt:lpstr>
      <vt:lpstr>RR.HH X UNIDAD 1</vt:lpstr>
      <vt:lpstr>RR.HH POR RELA LAB1</vt:lpstr>
      <vt:lpstr>ORGANIGRAMA 4</vt:lpstr>
      <vt:lpstr>RR.HH. TIPO UNIDAD</vt:lpstr>
      <vt:lpstr>RRHH SDS</vt:lpstr>
      <vt:lpstr>TASAS N,M</vt:lpstr>
      <vt:lpstr>TASA CANTON</vt:lpstr>
      <vt:lpstr>COBERTURA</vt:lpstr>
      <vt:lpstr>CONS. AMB</vt:lpstr>
      <vt:lpstr>MORB SDS INF.</vt:lpstr>
      <vt:lpstr>Afiliados </vt:lpstr>
      <vt:lpstr>PERCAPITA</vt:lpstr>
      <vt:lpstr>percapita </vt:lpstr>
      <vt:lpstr>GASTOS MUN.</vt:lpstr>
      <vt:lpstr>COSTO P. NORMAL</vt:lpstr>
      <vt:lpstr>% US-SMB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Intel</dc:creator>
  <cp:lastModifiedBy>user1</cp:lastModifiedBy>
  <cp:lastPrinted>2002-03-17T21:45:50Z</cp:lastPrinted>
  <dcterms:created xsi:type="dcterms:W3CDTF">2001-08-01T13:44:30Z</dcterms:created>
  <dcterms:modified xsi:type="dcterms:W3CDTF">2020-11-05T19:31:09Z</dcterms:modified>
</cp:coreProperties>
</file>