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PCZRMCMIESECQB0\Users\Public\REPOSITORIO\ANA CRISTINA ALVARADO\RENDICION CUENTAS 2023\"/>
    </mc:Choice>
  </mc:AlternateContent>
  <bookViews>
    <workbookView xWindow="0" yWindow="0" windowWidth="28800" windowHeight="12495" firstSheet="2" activeTab="6"/>
  </bookViews>
  <sheets>
    <sheet name="ATENCIONES DIARIAS CE" sheetId="1" r:id="rId1"/>
    <sheet name="ATENCIONES SEMANALES EME." sheetId="2" r:id="rId2"/>
    <sheet name="ATENCIONES A JUBILADO" sheetId="3" r:id="rId3"/>
    <sheet name="ATENCIONES A MENORES DE EDAD" sheetId="4" r:id="rId4"/>
    <sheet name="TOTAL CONSULTAS AFILIADOS" sheetId="5" r:id="rId5"/>
    <sheet name="TOTAL DE TIPOS DE SEGURO" sheetId="6" r:id="rId6"/>
    <sheet name="TIPO DE SEXO" sheetId="7" r:id="rId7"/>
  </sheets>
  <calcPr calcId="152511"/>
</workbook>
</file>

<file path=xl/calcChain.xml><?xml version="1.0" encoding="utf-8"?>
<calcChain xmlns="http://schemas.openxmlformats.org/spreadsheetml/2006/main">
  <c r="B8" i="2" l="1"/>
  <c r="B6" i="1"/>
  <c r="C6" i="1" s="1"/>
  <c r="D6" i="1" s="1"/>
  <c r="C14" i="1"/>
  <c r="D15" i="1"/>
  <c r="B3" i="4" l="1"/>
  <c r="B3" i="3"/>
  <c r="C9" i="7"/>
  <c r="C8" i="7"/>
  <c r="C7" i="7"/>
  <c r="C3" i="7"/>
  <c r="I3" i="7"/>
  <c r="I2" i="7"/>
  <c r="I4" i="7" s="1"/>
  <c r="F10" i="6"/>
  <c r="H10" i="6"/>
  <c r="D10" i="6"/>
  <c r="I10" i="6"/>
  <c r="G10" i="6"/>
  <c r="B10" i="6"/>
  <c r="A10" i="6"/>
  <c r="E10" i="6"/>
  <c r="C10" i="6"/>
  <c r="D8" i="7" l="1"/>
  <c r="D7" i="7" l="1"/>
</calcChain>
</file>

<file path=xl/sharedStrings.xml><?xml version="1.0" encoding="utf-8"?>
<sst xmlns="http://schemas.openxmlformats.org/spreadsheetml/2006/main" count="71" uniqueCount="39">
  <si>
    <t>PROMEDIO E ATENCIONES DIARIAS EN CONSULTA EXTERNA</t>
  </si>
  <si>
    <t>ATENCIONES</t>
  </si>
  <si>
    <t>TOTAL</t>
  </si>
  <si>
    <t>PROMEDIO</t>
  </si>
  <si>
    <t>CONSULTA EXTERNA</t>
  </si>
  <si>
    <t>ODONTOLOGIA</t>
  </si>
  <si>
    <t>PROMEDIO DE ATENCIONES SEMANALES EMERGENCIA</t>
  </si>
  <si>
    <t>EMERGENCIA</t>
  </si>
  <si>
    <t>NUMERO TOTAL DE ATENCIONES A JUBILADOS</t>
  </si>
  <si>
    <t>JUBILADOS</t>
  </si>
  <si>
    <t>NUMERO DE ATENCIONES A MENORES DE EDAD</t>
  </si>
  <si>
    <t xml:space="preserve">ATENCIONES </t>
  </si>
  <si>
    <t>MENORES</t>
  </si>
  <si>
    <t>NUMERO TOTAL DE CONSULTAS AFILIADOS</t>
  </si>
  <si>
    <t>AFILIADOS</t>
  </si>
  <si>
    <t>ATENCIONES POR TIPO DE SEGURO</t>
  </si>
  <si>
    <t>SEGURO GENERAL</t>
  </si>
  <si>
    <t>CAMPESINO</t>
  </si>
  <si>
    <t>CONYUGE</t>
  </si>
  <si>
    <t>MENORES DE EDAD</t>
  </si>
  <si>
    <t>VOLUNTARIO</t>
  </si>
  <si>
    <t>MONTEPIO</t>
  </si>
  <si>
    <t>OTROS</t>
  </si>
  <si>
    <t>ATENCIONES POR TIPO DE SEXO</t>
  </si>
  <si>
    <t>MASCULINO</t>
  </si>
  <si>
    <t>FEMENINO</t>
  </si>
  <si>
    <t>PORCENTAJE</t>
  </si>
  <si>
    <t>COBERTURA CANTON ZARUMA Y ATAHUALPA</t>
  </si>
  <si>
    <t>GENERO</t>
  </si>
  <si>
    <t>PROCEDIMIENTOS</t>
  </si>
  <si>
    <t>PROMEDIO DIARIO</t>
  </si>
  <si>
    <t>PROCEDIMIENTOS DE REHABILITACION FISICA</t>
  </si>
  <si>
    <t>DETERMINACIONES DE LABORATORIO</t>
  </si>
  <si>
    <t>IMAGENOLOGIA RX</t>
  </si>
  <si>
    <t>RECETAS DESPACHADAS</t>
  </si>
  <si>
    <t>SERVICIOS DE APOYO</t>
  </si>
  <si>
    <t>AÑO 2023</t>
  </si>
  <si>
    <t>hombres</t>
  </si>
  <si>
    <t>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</si>
</sst>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3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2" fillId="0" borderId="0" xfId="0" applyNumberFormat="1" applyFont="1">
      <alignment vertical="center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ill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A20" sqref="A20:XFD27"/>
    </sheetView>
  </sheetViews>
  <sheetFormatPr baseColWidth="10" defaultColWidth="9.140625" defaultRowHeight="15"/>
  <cols>
    <col min="1" max="1" width="28.140625" customWidth="1"/>
    <col min="2" max="2" width="30" customWidth="1"/>
    <col min="3" max="3" width="21.85546875" customWidth="1"/>
    <col min="4" max="4" width="21.7109375" customWidth="1"/>
    <col min="6" max="6" width="28.140625" customWidth="1"/>
    <col min="7" max="7" width="22.5703125" customWidth="1"/>
    <col min="8" max="8" width="16.85546875" customWidth="1"/>
  </cols>
  <sheetData>
    <row r="1" spans="1:8" s="9" customFormat="1" ht="39.75" customHeight="1">
      <c r="A1" s="16" t="s">
        <v>36</v>
      </c>
      <c r="B1" s="16"/>
      <c r="C1" s="16"/>
      <c r="D1" s="16"/>
      <c r="E1" s="16"/>
      <c r="F1" s="16"/>
      <c r="G1" s="16"/>
      <c r="H1" s="16"/>
    </row>
    <row r="2" spans="1:8">
      <c r="A2" s="2" t="s">
        <v>0</v>
      </c>
      <c r="B2" s="2"/>
      <c r="C2" s="2"/>
    </row>
    <row r="3" spans="1:8">
      <c r="A3" s="2" t="s">
        <v>1</v>
      </c>
      <c r="B3" s="2" t="s">
        <v>2</v>
      </c>
      <c r="C3" s="2" t="s">
        <v>3</v>
      </c>
    </row>
    <row r="4" spans="1:8">
      <c r="A4" s="2" t="s">
        <v>4</v>
      </c>
      <c r="B4" s="2">
        <v>58405</v>
      </c>
      <c r="C4" s="2"/>
    </row>
    <row r="5" spans="1:8">
      <c r="A5" s="2" t="s">
        <v>5</v>
      </c>
      <c r="B5" s="2">
        <v>7456</v>
      </c>
      <c r="C5" s="2"/>
    </row>
    <row r="6" spans="1:8">
      <c r="A6" s="2" t="s">
        <v>2</v>
      </c>
      <c r="B6" s="2">
        <f>SUM(B4:B5)</f>
        <v>65861</v>
      </c>
      <c r="C6">
        <f>B6/12</f>
        <v>5488.416666666667</v>
      </c>
      <c r="D6">
        <f>C6/20</f>
        <v>274.42083333333335</v>
      </c>
    </row>
    <row r="9" spans="1:8" ht="30">
      <c r="A9" s="3" t="s">
        <v>27</v>
      </c>
      <c r="B9" s="15">
        <v>15681</v>
      </c>
    </row>
    <row r="12" spans="1:8" ht="15.75">
      <c r="B12" s="14" t="s">
        <v>35</v>
      </c>
      <c r="C12" s="14" t="s">
        <v>29</v>
      </c>
      <c r="D12" s="14" t="s">
        <v>30</v>
      </c>
    </row>
    <row r="13" spans="1:8" ht="30">
      <c r="B13" s="11" t="s">
        <v>31</v>
      </c>
      <c r="C13" s="12">
        <v>7842</v>
      </c>
      <c r="D13" s="13">
        <v>33</v>
      </c>
      <c r="F13" s="10"/>
    </row>
    <row r="14" spans="1:8" ht="30">
      <c r="B14" s="11" t="s">
        <v>32</v>
      </c>
      <c r="C14" s="12">
        <f>22365+17550+6621+3352+3403</f>
        <v>53291</v>
      </c>
      <c r="D14" s="13">
        <v>222</v>
      </c>
    </row>
    <row r="15" spans="1:8">
      <c r="B15" s="11" t="s">
        <v>33</v>
      </c>
      <c r="C15" s="12">
        <v>5973</v>
      </c>
      <c r="D15" s="13">
        <f t="shared" ref="D15" si="0">+C15/251</f>
        <v>23.796812749003983</v>
      </c>
    </row>
    <row r="16" spans="1:8" ht="18.75" customHeight="1">
      <c r="B16" s="11" t="s">
        <v>34</v>
      </c>
      <c r="C16" s="12">
        <v>102739</v>
      </c>
      <c r="D16" s="13">
        <v>428</v>
      </c>
    </row>
  </sheetData>
  <mergeCells count="1">
    <mergeCell ref="A1:H1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B8" sqref="B8"/>
    </sheetView>
  </sheetViews>
  <sheetFormatPr baseColWidth="10" defaultColWidth="9.140625" defaultRowHeight="15"/>
  <cols>
    <col min="1" max="1" width="13.5703125" customWidth="1"/>
    <col min="2" max="2" width="10.42578125" customWidth="1"/>
    <col min="3" max="3" width="13.42578125" customWidth="1"/>
  </cols>
  <sheetData>
    <row r="2" spans="1:4">
      <c r="A2" t="s">
        <v>36</v>
      </c>
    </row>
    <row r="4" spans="1:4">
      <c r="A4" s="2" t="s">
        <v>6</v>
      </c>
      <c r="B4" s="2"/>
      <c r="C4" s="2"/>
      <c r="D4" s="2"/>
    </row>
    <row r="5" spans="1:4">
      <c r="A5" s="2" t="s">
        <v>1</v>
      </c>
      <c r="B5" s="2" t="s">
        <v>2</v>
      </c>
      <c r="C5" s="2" t="s">
        <v>3</v>
      </c>
    </row>
    <row r="6" spans="1:4">
      <c r="A6" t="s">
        <v>7</v>
      </c>
      <c r="B6">
        <v>15049</v>
      </c>
    </row>
    <row r="8" spans="1:4">
      <c r="B8" s="18">
        <f>+B6/52</f>
        <v>289.40384615384613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K16" sqref="K16"/>
    </sheetView>
  </sheetViews>
  <sheetFormatPr baseColWidth="10" defaultColWidth="9.140625" defaultRowHeight="15"/>
  <cols>
    <col min="1" max="1" width="13" customWidth="1"/>
    <col min="2" max="2" width="11.42578125" customWidth="1"/>
  </cols>
  <sheetData>
    <row r="1" spans="1:5">
      <c r="A1" s="1" t="s">
        <v>8</v>
      </c>
      <c r="B1" s="2"/>
      <c r="C1" s="2"/>
      <c r="D1" s="2"/>
      <c r="E1" s="2"/>
    </row>
    <row r="2" spans="1:5">
      <c r="A2" s="2" t="s">
        <v>1</v>
      </c>
      <c r="B2" s="2" t="s">
        <v>2</v>
      </c>
      <c r="C2" s="2"/>
      <c r="D2" s="2"/>
      <c r="E2" s="2"/>
    </row>
    <row r="3" spans="1:5">
      <c r="A3" t="s">
        <v>9</v>
      </c>
      <c r="B3">
        <f>5004+4304+1178+604</f>
        <v>11090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2" workbookViewId="0">
      <selection activeCell="B3" sqref="B3"/>
    </sheetView>
  </sheetViews>
  <sheetFormatPr baseColWidth="10" defaultColWidth="9.140625" defaultRowHeight="15"/>
  <cols>
    <col min="1" max="1" width="12.42578125" customWidth="1"/>
    <col min="2" max="2" width="11.42578125" customWidth="1"/>
  </cols>
  <sheetData>
    <row r="1" spans="1:5">
      <c r="A1" s="1" t="s">
        <v>10</v>
      </c>
      <c r="B1" s="2"/>
      <c r="C1" s="2"/>
      <c r="D1" s="2"/>
      <c r="E1" s="2"/>
    </row>
    <row r="2" spans="1:5">
      <c r="A2" s="1" t="s">
        <v>11</v>
      </c>
      <c r="B2" s="1" t="s">
        <v>2</v>
      </c>
    </row>
    <row r="3" spans="1:5">
      <c r="A3" t="s">
        <v>12</v>
      </c>
      <c r="B3">
        <f>11497+10768+13+23</f>
        <v>22301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10" sqref="B10"/>
    </sheetView>
  </sheetViews>
  <sheetFormatPr baseColWidth="10" defaultColWidth="9.140625" defaultRowHeight="15"/>
  <cols>
    <col min="1" max="1" width="12.7109375" customWidth="1"/>
    <col min="2" max="2" width="10.7109375" customWidth="1"/>
  </cols>
  <sheetData>
    <row r="1" spans="1:5">
      <c r="A1" s="1" t="s">
        <v>13</v>
      </c>
      <c r="B1" s="2"/>
      <c r="C1" s="2"/>
      <c r="D1" s="2"/>
      <c r="E1" s="2"/>
    </row>
    <row r="2" spans="1:5">
      <c r="A2" s="1" t="s">
        <v>14</v>
      </c>
      <c r="B2" s="1" t="s">
        <v>2</v>
      </c>
    </row>
    <row r="3" spans="1:5">
      <c r="B3">
        <v>67700</v>
      </c>
    </row>
    <row r="7" spans="1:5">
      <c r="A7" s="17" t="s">
        <v>36</v>
      </c>
      <c r="B7" s="17"/>
      <c r="C7" s="17"/>
      <c r="D7" s="17"/>
    </row>
    <row r="8" spans="1:5">
      <c r="A8" s="2" t="s">
        <v>13</v>
      </c>
      <c r="B8" s="2"/>
    </row>
    <row r="9" spans="1:5">
      <c r="A9" s="2" t="s">
        <v>14</v>
      </c>
      <c r="B9" s="2" t="s">
        <v>2</v>
      </c>
    </row>
    <row r="10" spans="1:5">
      <c r="B10">
        <v>73454</v>
      </c>
    </row>
  </sheetData>
  <mergeCells count="1">
    <mergeCell ref="A7:D7"/>
  </mergeCells>
  <pageMargins left="0.75" right="0.75" top="1" bottom="1" header="0.5" footer="0.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F15" sqref="F15"/>
    </sheetView>
  </sheetViews>
  <sheetFormatPr baseColWidth="10" defaultColWidth="9.140625" defaultRowHeight="15"/>
  <cols>
    <col min="1" max="1" width="16.7109375" customWidth="1"/>
    <col min="2" max="2" width="12.28515625" customWidth="1"/>
    <col min="3" max="3" width="10.28515625" customWidth="1"/>
    <col min="4" max="4" width="19" customWidth="1"/>
    <col min="5" max="5" width="13.5703125" customWidth="1"/>
    <col min="6" max="6" width="16.85546875" customWidth="1"/>
    <col min="7" max="7" width="19.5703125" customWidth="1"/>
    <col min="9" max="9" width="13.7109375" customWidth="1"/>
  </cols>
  <sheetData>
    <row r="1" spans="1:9">
      <c r="A1" s="1" t="s">
        <v>15</v>
      </c>
      <c r="B1" s="2"/>
      <c r="C1" s="2"/>
      <c r="D1" s="2"/>
    </row>
    <row r="2" spans="1:9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9</v>
      </c>
      <c r="G2" s="1" t="s">
        <v>21</v>
      </c>
      <c r="H2" s="1" t="s">
        <v>22</v>
      </c>
      <c r="I2" s="1" t="s">
        <v>2</v>
      </c>
    </row>
    <row r="3" spans="1:9">
      <c r="A3">
        <v>27788</v>
      </c>
      <c r="B3">
        <v>4792</v>
      </c>
      <c r="C3">
        <v>2324</v>
      </c>
      <c r="D3">
        <v>18279</v>
      </c>
      <c r="E3">
        <v>4905</v>
      </c>
      <c r="F3">
        <v>8157</v>
      </c>
      <c r="G3">
        <v>1332</v>
      </c>
      <c r="H3">
        <v>123</v>
      </c>
      <c r="I3">
        <v>67700</v>
      </c>
    </row>
    <row r="6" spans="1:9">
      <c r="A6" s="17" t="s">
        <v>36</v>
      </c>
      <c r="B6" s="17"/>
      <c r="C6" s="17"/>
      <c r="D6" s="17"/>
      <c r="E6" s="17"/>
      <c r="F6" s="17"/>
      <c r="G6" s="17"/>
      <c r="H6" s="17"/>
      <c r="I6" s="17"/>
    </row>
    <row r="8" spans="1:9">
      <c r="A8" s="2" t="s">
        <v>15</v>
      </c>
      <c r="B8" s="2"/>
      <c r="C8" s="2"/>
      <c r="D8" s="2"/>
    </row>
    <row r="9" spans="1:9">
      <c r="A9" s="2" t="s">
        <v>16</v>
      </c>
      <c r="B9" s="2" t="s">
        <v>17</v>
      </c>
      <c r="C9" s="2" t="s">
        <v>18</v>
      </c>
      <c r="D9" s="2" t="s">
        <v>19</v>
      </c>
      <c r="E9" s="2" t="s">
        <v>20</v>
      </c>
      <c r="F9" s="2" t="s">
        <v>9</v>
      </c>
      <c r="G9" s="2" t="s">
        <v>21</v>
      </c>
      <c r="H9" s="2" t="s">
        <v>22</v>
      </c>
      <c r="I9" s="2" t="s">
        <v>2</v>
      </c>
    </row>
    <row r="10" spans="1:9">
      <c r="A10">
        <f>16106+10789</f>
        <v>26895</v>
      </c>
      <c r="B10">
        <f>1101+2931</f>
        <v>4032</v>
      </c>
      <c r="C10">
        <f>127+2338</f>
        <v>2465</v>
      </c>
      <c r="D10">
        <f>11497+10768+13+23</f>
        <v>22301</v>
      </c>
      <c r="E10">
        <f>2128+2939</f>
        <v>5067</v>
      </c>
      <c r="F10">
        <f>5004+4304+1178+604</f>
        <v>11090</v>
      </c>
      <c r="G10">
        <f>106+1230</f>
        <v>1336</v>
      </c>
      <c r="H10">
        <f>119+20+78+51</f>
        <v>268</v>
      </c>
      <c r="I10">
        <f>SUM(A10:H10)</f>
        <v>73454</v>
      </c>
    </row>
  </sheetData>
  <mergeCells count="1">
    <mergeCell ref="A6:I6"/>
  </mergeCells>
  <pageMargins left="0.75" right="0.75" top="1" bottom="1" header="0.5" footer="0.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B35" sqref="B35"/>
    </sheetView>
  </sheetViews>
  <sheetFormatPr baseColWidth="10" defaultColWidth="9.140625" defaultRowHeight="15"/>
  <cols>
    <col min="1" max="1" width="12.42578125" customWidth="1"/>
    <col min="2" max="4" width="15.85546875" customWidth="1"/>
  </cols>
  <sheetData>
    <row r="1" spans="1:14">
      <c r="A1" s="1" t="s">
        <v>23</v>
      </c>
      <c r="B1" s="2"/>
      <c r="C1" s="2"/>
      <c r="D1" s="2"/>
    </row>
    <row r="2" spans="1:14">
      <c r="A2" s="1" t="s">
        <v>24</v>
      </c>
      <c r="B2" s="1" t="s">
        <v>25</v>
      </c>
      <c r="C2" s="1" t="s">
        <v>2</v>
      </c>
      <c r="D2" s="1" t="s">
        <v>26</v>
      </c>
      <c r="H2" t="s">
        <v>37</v>
      </c>
      <c r="I2">
        <f>16106+11497+5004+2128+1101+127+1178+106+119+78+13</f>
        <v>37457</v>
      </c>
    </row>
    <row r="3" spans="1:14">
      <c r="A3">
        <v>37457</v>
      </c>
      <c r="B3">
        <v>35997</v>
      </c>
      <c r="C3">
        <f>A3+B3</f>
        <v>73454</v>
      </c>
      <c r="H3" t="s">
        <v>38</v>
      </c>
      <c r="I3">
        <f>10789+10768+4304+2939+2931+2338+604+1230+20+51+23</f>
        <v>35997</v>
      </c>
    </row>
    <row r="4" spans="1:14">
      <c r="I4">
        <f>SUM(I2:I3)</f>
        <v>73454</v>
      </c>
    </row>
    <row r="6" spans="1:14" ht="24.75" customHeight="1">
      <c r="B6" s="4" t="s">
        <v>28</v>
      </c>
      <c r="C6" s="4" t="s">
        <v>1</v>
      </c>
      <c r="D6" s="4" t="s">
        <v>26</v>
      </c>
    </row>
    <row r="7" spans="1:14" ht="24.75" customHeight="1">
      <c r="B7" s="5" t="s">
        <v>24</v>
      </c>
      <c r="C7" s="6">
        <f>A3</f>
        <v>37457</v>
      </c>
      <c r="D7" s="7">
        <f>+C7/$C$9%</f>
        <v>50.993819261034119</v>
      </c>
    </row>
    <row r="8" spans="1:14" ht="24.75" customHeight="1">
      <c r="B8" s="5" t="s">
        <v>25</v>
      </c>
      <c r="C8" s="6">
        <f>B3</f>
        <v>35997</v>
      </c>
      <c r="D8" s="7">
        <f>+C8/$C$9%</f>
        <v>49.006180738965888</v>
      </c>
    </row>
    <row r="9" spans="1:14" ht="24.75" customHeight="1">
      <c r="B9" s="5" t="s">
        <v>2</v>
      </c>
      <c r="C9" s="6">
        <f>SUM(C7:C8)</f>
        <v>73454</v>
      </c>
      <c r="D9" s="8"/>
    </row>
    <row r="12" spans="1:14">
      <c r="N12" s="10"/>
    </row>
    <row r="19" spans="8:8">
      <c r="H19" s="10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ATENCIONES DIARIAS CE</vt:lpstr>
      <vt:lpstr>ATENCIONES SEMANALES EME.</vt:lpstr>
      <vt:lpstr>ATENCIONES A JUBILADO</vt:lpstr>
      <vt:lpstr>ATENCIONES A MENORES DE EDAD</vt:lpstr>
      <vt:lpstr>TOTAL CONSULTAS AFILIADOS</vt:lpstr>
      <vt:lpstr>TOTAL DE TIPOS DE SEGURO</vt:lpstr>
      <vt:lpstr>TIPO DE SEXO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christian.roman</dc:creator>
  <cp:lastModifiedBy>ANA CRISTINA ALVARADO LOPEZ</cp:lastModifiedBy>
  <dcterms:created xsi:type="dcterms:W3CDTF">2023-04-18T13:15:42Z</dcterms:created>
  <dcterms:modified xsi:type="dcterms:W3CDTF">2024-03-12T20:50:57Z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09330C74F4724C31845E0C931F65F1B9</vt:lpwstr>
  </property>
  <property fmtid="{D5CDD505-2E9C-101B-9397-08002B2CF9AE}" pid="3" name="KSOProductBuildVer">
    <vt:lpwstr>2058-11.2.0.10463</vt:lpwstr>
  </property>
</Properties>
</file>